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LDF 2021\"/>
    </mc:Choice>
  </mc:AlternateContent>
  <bookViews>
    <workbookView xWindow="-120" yWindow="-345" windowWidth="20730" windowHeight="11160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4" l="1"/>
  <c r="F5" i="14" s="1"/>
  <c r="E4" i="14"/>
  <c r="H84" i="9"/>
  <c r="G84" i="9"/>
  <c r="F84" i="9"/>
  <c r="E84" i="9"/>
  <c r="D84" i="9"/>
  <c r="H39" i="9"/>
  <c r="G39" i="9"/>
  <c r="F39" i="9"/>
  <c r="E39" i="9"/>
  <c r="D39" i="9"/>
  <c r="I84" i="9" l="1"/>
  <c r="B10" i="14"/>
  <c r="E5" i="14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D90" i="9"/>
  <c r="D89" i="9"/>
  <c r="D88" i="9"/>
  <c r="D87" i="9"/>
  <c r="D83" i="9"/>
  <c r="D82" i="9"/>
  <c r="D81" i="9"/>
  <c r="D80" i="9"/>
  <c r="D79" i="9"/>
  <c r="D78" i="9"/>
  <c r="D77" i="9"/>
  <c r="D76" i="9"/>
  <c r="D73" i="9"/>
  <c r="D72" i="9"/>
  <c r="D71" i="9"/>
  <c r="D70" i="9"/>
  <c r="D69" i="9"/>
  <c r="D68" i="9"/>
  <c r="D67" i="9"/>
  <c r="D64" i="9"/>
  <c r="D63" i="9"/>
  <c r="D62" i="9"/>
  <c r="D61" i="9"/>
  <c r="D60" i="9"/>
  <c r="D59" i="9"/>
  <c r="D58" i="9"/>
  <c r="D57" i="9"/>
  <c r="D45" i="9"/>
  <c r="D44" i="9"/>
  <c r="D43" i="9"/>
  <c r="D42" i="9"/>
  <c r="D38" i="9"/>
  <c r="D37" i="9"/>
  <c r="D36" i="9"/>
  <c r="D35" i="9"/>
  <c r="D34" i="9"/>
  <c r="D33" i="9"/>
  <c r="D32" i="9"/>
  <c r="D31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I43" i="9" l="1"/>
  <c r="I45" i="9"/>
  <c r="I58" i="9"/>
  <c r="I60" i="9"/>
  <c r="I62" i="9"/>
  <c r="I64" i="9"/>
  <c r="I68" i="9"/>
  <c r="I70" i="9"/>
  <c r="I72" i="9"/>
  <c r="I76" i="9"/>
  <c r="I78" i="9"/>
  <c r="I80" i="9"/>
  <c r="I15" i="9"/>
  <c r="I23" i="9"/>
  <c r="I25" i="9"/>
  <c r="I27" i="9"/>
  <c r="I31" i="9"/>
  <c r="I33" i="9"/>
  <c r="I37" i="9"/>
  <c r="I88" i="9"/>
  <c r="I90" i="9"/>
  <c r="I12" i="9"/>
  <c r="I14" i="9"/>
  <c r="I16" i="9"/>
  <c r="I18" i="9"/>
  <c r="I22" i="9"/>
  <c r="I24" i="9"/>
  <c r="I26" i="9"/>
  <c r="I28" i="9"/>
  <c r="I32" i="9"/>
  <c r="I34" i="9"/>
  <c r="I36" i="9"/>
  <c r="I38" i="9"/>
  <c r="I42" i="9"/>
  <c r="I44" i="9"/>
  <c r="I57" i="9"/>
  <c r="I59" i="9"/>
  <c r="I61" i="9"/>
  <c r="I63" i="9"/>
  <c r="I67" i="9"/>
  <c r="I69" i="9"/>
  <c r="I71" i="9"/>
  <c r="I73" i="9"/>
  <c r="I77" i="9"/>
  <c r="I79" i="9"/>
  <c r="I81" i="9"/>
  <c r="I83" i="9"/>
  <c r="I87" i="9"/>
  <c r="I89" i="9"/>
  <c r="I13" i="9"/>
  <c r="I17" i="9"/>
  <c r="I19" i="9"/>
  <c r="I35" i="9"/>
  <c r="I39" i="9"/>
  <c r="I82" i="9"/>
  <c r="G41" i="9"/>
  <c r="F86" i="9"/>
  <c r="H41" i="9"/>
  <c r="E11" i="9"/>
  <c r="F11" i="9"/>
  <c r="G75" i="9"/>
  <c r="E66" i="9"/>
  <c r="G66" i="9"/>
  <c r="G56" i="9"/>
  <c r="G11" i="9"/>
  <c r="F66" i="9"/>
  <c r="E21" i="9"/>
  <c r="F41" i="9"/>
  <c r="E86" i="9"/>
  <c r="F30" i="9"/>
  <c r="E41" i="9"/>
  <c r="G86" i="9"/>
  <c r="H30" i="9"/>
  <c r="H56" i="9"/>
  <c r="H75" i="9"/>
  <c r="E75" i="9"/>
  <c r="H21" i="9"/>
  <c r="H66" i="9"/>
  <c r="E56" i="9"/>
  <c r="G30" i="9"/>
  <c r="H11" i="9"/>
  <c r="F21" i="9"/>
  <c r="E30" i="9"/>
  <c r="F56" i="9"/>
  <c r="F75" i="9"/>
  <c r="G21" i="9"/>
  <c r="H86" i="9"/>
  <c r="F10" i="9" l="1"/>
  <c r="H10" i="9"/>
  <c r="G10" i="9"/>
  <c r="E10" i="9"/>
  <c r="G55" i="9"/>
  <c r="F55" i="9"/>
  <c r="E55" i="9"/>
  <c r="H55" i="9"/>
  <c r="G91" i="9" l="1"/>
  <c r="H91" i="9"/>
  <c r="F91" i="9"/>
  <c r="E91" i="9"/>
  <c r="B5" i="9" l="1"/>
  <c r="D41" i="9"/>
  <c r="D86" i="9"/>
  <c r="D75" i="9"/>
  <c r="D56" i="9"/>
  <c r="D30" i="9"/>
  <c r="D21" i="9"/>
  <c r="D11" i="9"/>
  <c r="D66" i="9"/>
  <c r="I11" i="9" l="1"/>
  <c r="I41" i="9"/>
  <c r="I56" i="9"/>
  <c r="I21" i="9"/>
  <c r="I30" i="9"/>
  <c r="I66" i="9"/>
  <c r="I86" i="9"/>
  <c r="I75" i="9"/>
  <c r="D55" i="9"/>
  <c r="D10" i="9"/>
  <c r="I55" i="9" l="1"/>
  <c r="I10" i="9"/>
  <c r="D91" i="9"/>
  <c r="I91" i="9" l="1"/>
</calcChain>
</file>

<file path=xl/sharedStrings.xml><?xml version="1.0" encoding="utf-8"?>
<sst xmlns="http://schemas.openxmlformats.org/spreadsheetml/2006/main" count="292" uniqueCount="113">
  <si>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</si>
  <si>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</si>
  <si>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</si>
  <si>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</si>
  <si>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</si>
  <si>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</si>
  <si>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</si>
  <si>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</si>
  <si>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</si>
  <si>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</si>
  <si>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Clasificación Funcional (Finalidad y Función)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</si>
  <si>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</si>
  <si>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</si>
  <si>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</si>
  <si>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</si>
  <si>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</si>
  <si>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</si>
  <si>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</si>
  <si>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</si>
  <si>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</si>
  <si>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</si>
  <si>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</si>
  <si>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</si>
  <si>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</si>
  <si>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</si>
  <si>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</si>
  <si>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</si>
  <si>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</si>
  <si>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</si>
  <si>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</si>
  <si>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</si>
  <si>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</si>
  <si>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</si>
  <si>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</si>
  <si>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</si>
  <si>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</si>
  <si>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</si>
  <si>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</si>
  <si>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</si>
  <si>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</si>
  <si>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</si>
  <si>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</si>
  <si>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</si>
  <si>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</si>
  <si>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</si>
  <si>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</si>
  <si>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</si>
  <si>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</si>
  <si>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</si>
  <si>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</si>
  <si>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</si>
  <si>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</si>
  <si>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</si>
  <si>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</si>
  <si>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</si>
  <si>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</si>
  <si>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</si>
  <si>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</si>
  <si>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</si>
  <si>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</si>
  <si>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</si>
  <si>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</si>
  <si>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</si>
  <si>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</si>
  <si>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</si>
  <si>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</si>
  <si>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</si>
  <si>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</si>
  <si>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</si>
  <si>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</si>
  <si>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</si>
  <si>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</si>
  <si>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</si>
  <si>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</si>
  <si>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</si>
  <si>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</si>
  <si>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</si>
  <si>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</si>
  <si>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</si>
  <si>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</si>
  <si>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</si>
  <si>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</si>
  <si>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</si>
  <si>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</si>
  <si>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</si>
  <si>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</si>
  <si>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</si>
  <si>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</si>
  <si>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</si>
  <si>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</si>
  <si>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</si>
  <si>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</si>
  <si>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</si>
  <si>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</si>
  <si>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</si>
  <si>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</si>
  <si>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</si>
  <si>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</si>
  <si>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</si>
  <si>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</si>
  <si>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</si>
  <si>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</si>
  <si>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01-ENE..12-DIC</t>
  </si>
  <si>
    <t>21</t>
  </si>
  <si>
    <t>I. Gasto No Etiquetado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</si>
  <si>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</si>
  <si>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</si>
  <si>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</si>
  <si>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 </t>
  </si>
  <si>
    <t>II. Gasto Etiquetado</t>
  </si>
  <si>
    <t>A. Gobierno</t>
  </si>
  <si>
    <t xml:space="preserve">III. Total de Egresos </t>
  </si>
  <si>
    <t>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</si>
</sst>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\ #,##0.00"/>
    <numFmt numFmtId="165" formatCode="#,##0.0000000"/>
    <numFmt numFmtId="166" formatCode="#,##0.0000000;\-\ #,##0.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9">
    <xf numFmtId="0" fontId="0" fillId="0" borderId="0"/>
    <xf numFmtId="0" fontId="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16" fillId="7" borderId="16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4" fontId="18" fillId="8" borderId="18" applyNumberFormat="0" applyProtection="0">
      <alignment vertical="center"/>
    </xf>
    <xf numFmtId="4" fontId="19" fillId="8" borderId="18" applyNumberFormat="0" applyProtection="0">
      <alignment vertical="center"/>
    </xf>
    <xf numFmtId="4" fontId="18" fillId="8" borderId="18" applyNumberFormat="0" applyProtection="0">
      <alignment horizontal="left" vertical="center" indent="1"/>
    </xf>
    <xf numFmtId="0" fontId="18" fillId="8" borderId="18" applyNumberFormat="0" applyProtection="0">
      <alignment horizontal="left" vertical="top" indent="1"/>
    </xf>
    <xf numFmtId="4" fontId="18" fillId="9" borderId="0" applyNumberFormat="0" applyProtection="0">
      <alignment horizontal="left" vertical="center" indent="1"/>
    </xf>
    <xf numFmtId="4" fontId="20" fillId="10" borderId="18" applyNumberFormat="0" applyProtection="0">
      <alignment horizontal="right" vertical="center"/>
    </xf>
    <xf numFmtId="4" fontId="20" fillId="11" borderId="18" applyNumberFormat="0" applyProtection="0">
      <alignment horizontal="right" vertical="center"/>
    </xf>
    <xf numFmtId="4" fontId="20" fillId="12" borderId="18" applyNumberFormat="0" applyProtection="0">
      <alignment horizontal="right" vertical="center"/>
    </xf>
    <xf numFmtId="4" fontId="20" fillId="13" borderId="18" applyNumberFormat="0" applyProtection="0">
      <alignment horizontal="right" vertical="center"/>
    </xf>
    <xf numFmtId="4" fontId="20" fillId="14" borderId="18" applyNumberFormat="0" applyProtection="0">
      <alignment horizontal="right" vertical="center"/>
    </xf>
    <xf numFmtId="4" fontId="20" fillId="15" borderId="18" applyNumberFormat="0" applyProtection="0">
      <alignment horizontal="right" vertical="center"/>
    </xf>
    <xf numFmtId="4" fontId="20" fillId="16" borderId="18" applyNumberFormat="0" applyProtection="0">
      <alignment horizontal="right" vertical="center"/>
    </xf>
    <xf numFmtId="4" fontId="20" fillId="17" borderId="18" applyNumberFormat="0" applyProtection="0">
      <alignment horizontal="right" vertical="center"/>
    </xf>
    <xf numFmtId="4" fontId="20" fillId="18" borderId="18" applyNumberFormat="0" applyProtection="0">
      <alignment horizontal="right" vertical="center"/>
    </xf>
    <xf numFmtId="4" fontId="18" fillId="19" borderId="19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0" fillId="9" borderId="18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5" fillId="21" borderId="18" applyNumberFormat="0" applyProtection="0">
      <alignment horizontal="left" vertical="center" indent="1"/>
    </xf>
    <xf numFmtId="0" fontId="15" fillId="21" borderId="18" applyNumberFormat="0" applyProtection="0">
      <alignment horizontal="left" vertical="top" indent="1"/>
    </xf>
    <xf numFmtId="0" fontId="15" fillId="9" borderId="18" applyNumberFormat="0" applyProtection="0">
      <alignment horizontal="left" vertical="center" indent="1"/>
    </xf>
    <xf numFmtId="0" fontId="15" fillId="9" borderId="18" applyNumberFormat="0" applyProtection="0">
      <alignment horizontal="left" vertical="top" indent="1"/>
    </xf>
    <xf numFmtId="0" fontId="15" fillId="22" borderId="18" applyNumberFormat="0" applyProtection="0">
      <alignment horizontal="left" vertical="center" indent="1"/>
    </xf>
    <xf numFmtId="0" fontId="15" fillId="22" borderId="18" applyNumberFormat="0" applyProtection="0">
      <alignment horizontal="left" vertical="top" indent="1"/>
    </xf>
    <xf numFmtId="0" fontId="15" fillId="20" borderId="18" applyNumberFormat="0" applyProtection="0">
      <alignment horizontal="left" vertical="center" indent="1"/>
    </xf>
    <xf numFmtId="0" fontId="15" fillId="20" borderId="18" applyNumberFormat="0" applyProtection="0">
      <alignment horizontal="left" vertical="top" indent="1"/>
    </xf>
    <xf numFmtId="0" fontId="15" fillId="23" borderId="20" applyNumberFormat="0">
      <protection locked="0"/>
    </xf>
    <xf numFmtId="4" fontId="20" fillId="24" borderId="18" applyNumberFormat="0" applyProtection="0">
      <alignment vertical="center"/>
    </xf>
    <xf numFmtId="4" fontId="22" fillId="24" borderId="18" applyNumberFormat="0" applyProtection="0">
      <alignment vertical="center"/>
    </xf>
    <xf numFmtId="4" fontId="20" fillId="24" borderId="18" applyNumberFormat="0" applyProtection="0">
      <alignment horizontal="left" vertical="center" indent="1"/>
    </xf>
    <xf numFmtId="0" fontId="20" fillId="24" borderId="18" applyNumberFormat="0" applyProtection="0">
      <alignment horizontal="left" vertical="top" indent="1"/>
    </xf>
    <xf numFmtId="4" fontId="20" fillId="20" borderId="18" applyNumberFormat="0" applyProtection="0">
      <alignment horizontal="right" vertical="center"/>
    </xf>
    <xf numFmtId="4" fontId="22" fillId="20" borderId="18" applyNumberFormat="0" applyProtection="0">
      <alignment horizontal="right" vertical="center"/>
    </xf>
    <xf numFmtId="4" fontId="20" fillId="9" borderId="18" applyNumberFormat="0" applyProtection="0">
      <alignment horizontal="left" vertical="center" indent="1"/>
    </xf>
    <xf numFmtId="0" fontId="20" fillId="9" borderId="18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18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0" fontId="15" fillId="7" borderId="16" applyNumberFormat="0" applyFont="0" applyAlignment="0" applyProtection="0"/>
    <xf numFmtId="0" fontId="1" fillId="0" borderId="0"/>
    <xf numFmtId="0" fontId="1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</cellStyleXfs>
  <cellXfs count="7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0" fontId="20" fillId="9" borderId="18" xfId="54" quotePrefix="1" applyNumberFormat="1">
      <alignment horizontal="left" vertical="center" indent="1"/>
    </xf>
    <xf numFmtId="4" fontId="20" fillId="20" borderId="18" xfId="52" applyNumberFormat="1">
      <alignment horizontal="right" vertical="center"/>
    </xf>
    <xf numFmtId="164" fontId="20" fillId="20" borderId="18" xfId="52" applyNumberFormat="1">
      <alignment horizontal="right" vertical="center"/>
    </xf>
    <xf numFmtId="0" fontId="18" fillId="8" borderId="18" xfId="21" quotePrefix="1" applyNumberFormat="1">
      <alignment horizontal="left" vertical="center" indent="1"/>
    </xf>
    <xf numFmtId="4" fontId="18" fillId="8" borderId="18" xfId="19" applyNumberFormat="1">
      <alignment vertical="center"/>
    </xf>
    <xf numFmtId="0" fontId="18" fillId="9" borderId="0" xfId="23" quotePrefix="1" applyNumberFormat="1" applyAlignment="1">
      <alignment horizontal="left" vertical="center" indent="1"/>
    </xf>
    <xf numFmtId="165" fontId="20" fillId="20" borderId="18" xfId="52" applyNumberFormat="1">
      <alignment horizontal="right" vertical="center"/>
    </xf>
    <xf numFmtId="166" fontId="20" fillId="20" borderId="18" xfId="52" applyNumberFormat="1">
      <alignment horizontal="right" vertical="center"/>
    </xf>
    <xf numFmtId="165" fontId="18" fillId="8" borderId="18" xfId="19" applyNumberFormat="1">
      <alignment vertical="center"/>
    </xf>
    <xf numFmtId="0" fontId="15" fillId="21" borderId="18" xfId="40" quotePrefix="1" applyAlignment="1">
      <alignment horizontal="left" vertical="top" wrapText="1" indent="1"/>
    </xf>
    <xf numFmtId="3" fontId="20" fillId="20" borderId="18" xfId="52" applyNumberFormat="1">
      <alignment horizontal="right" vertical="center"/>
    </xf>
    <xf numFmtId="3" fontId="18" fillId="8" borderId="18" xfId="19" applyNumberFormat="1">
      <alignment vertical="center"/>
    </xf>
    <xf numFmtId="0" fontId="33" fillId="0" borderId="0" xfId="0" applyFont="1" applyFill="1" applyAlignment="1">
      <alignment horizontal="center" wrapText="1"/>
    </xf>
    <xf numFmtId="0" fontId="33" fillId="0" borderId="0" xfId="0" applyFont="1"/>
    <xf numFmtId="0" fontId="34" fillId="0" borderId="0" xfId="0" applyFont="1"/>
    <xf numFmtId="0" fontId="34" fillId="0" borderId="0" xfId="0" applyFont="1" applyFill="1" applyAlignment="1">
      <alignment horizontal="center" wrapText="1"/>
    </xf>
    <xf numFmtId="0" fontId="15" fillId="0" borderId="0" xfId="62"/>
    <xf numFmtId="0" fontId="15" fillId="0" borderId="0" xfId="62" quotePrefix="1"/>
    <xf numFmtId="0" fontId="15" fillId="0" borderId="0" xfId="62" quotePrefix="1" applyAlignment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33" fillId="0" borderId="0" xfId="0" applyFont="1" applyFill="1"/>
    <xf numFmtId="0" fontId="0" fillId="0" borderId="0" xfId="0" applyFill="1"/>
    <xf numFmtId="0" fontId="3" fillId="0" borderId="6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79">
    <cellStyle name="Bueno" xfId="7" builtinId="26" customBuiltin="1"/>
    <cellStyle name="Bueno 2" xfId="68"/>
    <cellStyle name="Cálculo" xfId="12" builtinId="22" customBuiltin="1"/>
    <cellStyle name="Cálculo 2" xfId="73"/>
    <cellStyle name="Celda de comprobación" xfId="14" builtinId="23" customBuiltin="1"/>
    <cellStyle name="Celda de comprobación 2" xfId="75"/>
    <cellStyle name="Celda vinculada" xfId="13" builtinId="24" customBuiltin="1"/>
    <cellStyle name="Celda vinculada 2" xfId="74"/>
    <cellStyle name="Encabezado 1" xfId="3" builtinId="16" customBuiltin="1"/>
    <cellStyle name="Encabezado 1 2" xfId="64"/>
    <cellStyle name="Encabezado 4" xfId="6" builtinId="19" customBuiltin="1"/>
    <cellStyle name="Encabezado 4 2" xfId="67"/>
    <cellStyle name="Entrada" xfId="10" builtinId="20" customBuiltin="1"/>
    <cellStyle name="Entrada 2" xfId="71"/>
    <cellStyle name="Incorrecto" xfId="8" builtinId="27" customBuiltin="1"/>
    <cellStyle name="Incorrecto 2" xfId="69"/>
    <cellStyle name="Neutral" xfId="9" builtinId="28" customBuiltin="1"/>
    <cellStyle name="Neutral 2" xfId="70"/>
    <cellStyle name="Normal" xfId="0" builtinId="0" customBuiltin="1"/>
    <cellStyle name="Normal 2" xfId="62"/>
    <cellStyle name="Normal 3" xfId="61"/>
    <cellStyle name="Normal 4" xfId="1"/>
    <cellStyle name="Normal 4 2" xfId="59"/>
    <cellStyle name="Notas" xfId="16" builtinId="10" customBuiltin="1"/>
    <cellStyle name="Notas 2" xfId="60"/>
    <cellStyle name="Salida" xfId="11" builtinId="21" customBuiltin="1"/>
    <cellStyle name="Salida 2" xfId="72"/>
    <cellStyle name="SAPBEXaggData" xfId="19"/>
    <cellStyle name="SAPBEXaggDataEmph" xfId="20"/>
    <cellStyle name="SAPBEXaggItem" xfId="21"/>
    <cellStyle name="SAPBEXaggItemX" xfId="22"/>
    <cellStyle name="SAPBEXchaText" xfId="23"/>
    <cellStyle name="SAPBEXexcBad7" xfId="24"/>
    <cellStyle name="SAPBEXexcBad8" xfId="25"/>
    <cellStyle name="SAPBEXexcBad9" xfId="26"/>
    <cellStyle name="SAPBEXexcCritical4" xfId="27"/>
    <cellStyle name="SAPBEXexcCritical5" xfId="28"/>
    <cellStyle name="SAPBEXexcCritical6" xfId="29"/>
    <cellStyle name="SAPBEXexcGood1" xfId="30"/>
    <cellStyle name="SAPBEXexcGood2" xfId="31"/>
    <cellStyle name="SAPBEXexcGood3" xfId="32"/>
    <cellStyle name="SAPBEXfilterDrill" xfId="33"/>
    <cellStyle name="SAPBEXfilterItem" xfId="34"/>
    <cellStyle name="SAPBEXfilterText" xfId="35"/>
    <cellStyle name="SAPBEXformats" xfId="36"/>
    <cellStyle name="SAPBEXheaderItem" xfId="37"/>
    <cellStyle name="SAPBEXheaderText" xfId="38"/>
    <cellStyle name="SAPBEXHLevel0" xfId="39"/>
    <cellStyle name="SAPBEXHLevel0X" xfId="40"/>
    <cellStyle name="SAPBEXHLevel1" xfId="41"/>
    <cellStyle name="SAPBEXHLevel1X" xfId="42"/>
    <cellStyle name="SAPBEXHLevel2" xfId="43"/>
    <cellStyle name="SAPBEXHLevel2X" xfId="44"/>
    <cellStyle name="SAPBEXHLevel3" xfId="45"/>
    <cellStyle name="SAPBEXHLevel3X" xfId="46"/>
    <cellStyle name="SAPBEXinputData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Sheet Title" xfId="58"/>
    <cellStyle name="Texto de advertencia" xfId="15" builtinId="11" customBuiltin="1"/>
    <cellStyle name="Texto de advertencia 2" xfId="76"/>
    <cellStyle name="Texto explicativo" xfId="17" builtinId="53" customBuiltin="1"/>
    <cellStyle name="Texto explicativo 2" xfId="77"/>
    <cellStyle name="Título" xfId="2" builtinId="15" customBuiltin="1"/>
    <cellStyle name="Título 2" xfId="4" builtinId="17" customBuiltin="1"/>
    <cellStyle name="Título 2 2" xfId="65"/>
    <cellStyle name="Título 3" xfId="5" builtinId="18" customBuiltin="1"/>
    <cellStyle name="Título 3 2" xfId="66"/>
    <cellStyle name="Título 4" xfId="63"/>
    <cellStyle name="Total" xfId="18" builtinId="25" customBuiltin="1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682625</xdr:colOff>
      <xdr:row>0</xdr:row>
      <xdr:rowOff>0</xdr:rowOff>
    </xdr:to>
    <xdr:pic>
      <xdr:nvPicPr>
        <xdr:cNvPr id="3" name="BExS3QF7W573VOWK8S857K1LTPOH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1463675</xdr:colOff>
      <xdr:row>0</xdr:row>
      <xdr:rowOff>0</xdr:rowOff>
    </xdr:to>
    <xdr:pic>
      <xdr:nvPicPr>
        <xdr:cNvPr id="6" name="BEx93YSLKH282GNBTTQMJACM760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>
      <xdr:nvPicPr>
        <xdr:cNvPr id="3" name="BExW9SZ6ZBL5WD5LPE4RAMT3VTZ2" hidden="1">
          <a:extLst>
            <a:ext uri="{FF2B5EF4-FFF2-40B4-BE49-F238E27FC236}">
              <a16:creationId xmlns:a16="http://schemas.microsoft.com/office/drawing/2014/main" id="{4691213F-41DD-47DD-93A5-01E6A3CF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>
      <xdr:nvPicPr>
        <xdr:cNvPr id="5" name="BExKS2W7784XJT41NLG3OUMBV2AB" hidden="1">
          <a:extLst>
            <a:ext uri="{FF2B5EF4-FFF2-40B4-BE49-F238E27FC236}">
              <a16:creationId xmlns:a16="http://schemas.microsoft.com/office/drawing/2014/main" id="{7F3A9BB1-3ACC-412F-8BBB-A074CA7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735012</xdr:colOff>
      <xdr:row>48</xdr:row>
      <xdr:rowOff>82550</xdr:rowOff>
    </xdr:to>
    <xdr:pic>
      <xdr:nvPicPr>
        <xdr:cNvPr id="3" name="BEx1Q4LERT6C6RIKF4P6NBUE6DP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>
      <xdr:nvPicPr>
        <xdr:cNvPr id="2" name="BExXSPFJK9W21VP2MRKKXB6GA1X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>
      <xdr:nvPicPr>
        <xdr:cNvPr id="4" name="BExZU4V5JO3GKFPYG1AIC2IAUZF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>
      <xdr:nvPicPr>
        <xdr:cNvPr id="6" name="BExW3F98OLVVUGETIY5AY3SERHR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>
      <xdr:nvPicPr>
        <xdr:cNvPr id="7" name="BExH22RFLLC60BFIHBDA073LWX42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>
      <xdr:nvPicPr>
        <xdr:cNvPr id="8" name="BExUA4BSWB9Y27JM56SWB5S5GNK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>
      <xdr:nvPicPr>
        <xdr:cNvPr id="10" name="BExY1G46VQHZ9IQOKI698K6AC3V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>
      <xdr:nvPicPr>
        <xdr:cNvPr id="11" name="BExKND9MFD0GNFMYCCUTO5WG1KY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>
      <xdr:nvPicPr>
        <xdr:cNvPr id="12" name="BExTVK5IRBMT7H1S17MZX2QAGEQ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>
      <xdr:nvPicPr>
        <xdr:cNvPr id="14" name="BExMMB39FK8YPN0XLYNLTS2X8DR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>
      <xdr:nvPicPr>
        <xdr:cNvPr id="15" name="BExU9R523LTYW712IHLC0L2L5WI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>
      <xdr:nvPicPr>
        <xdr:cNvPr id="16" name="BEx98V0LBRMZ93SEMEKKZHGPV7J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>
      <xdr:nvPicPr>
        <xdr:cNvPr id="18" name="BExXO4WCXVPZN36B184MQDDYGTNP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>
      <xdr:nvPicPr>
        <xdr:cNvPr id="19" name="BEx7B23RQWI1DGG32TVSA2X34PAH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>
      <xdr:nvPicPr>
        <xdr:cNvPr id="20" name="BExD1XQRWV1AFEU4EMSTNZ4OWVM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>
      <xdr:nvPicPr>
        <xdr:cNvPr id="22" name="BExEVKIAP7V6GBM8Q9RAVYZZ6LA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>
      <xdr:nvPicPr>
        <xdr:cNvPr id="23" name="BEx3J74V3DW7842Z3JFAS52EC31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>
      <xdr:nvPicPr>
        <xdr:cNvPr id="24" name="BExETF1DJ3775XT3Z2BI6OUZ12Z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>
      <xdr:nvPicPr>
        <xdr:cNvPr id="26" name="BExZKXUJP727DR8KUV2L1V4PLTB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>
      <xdr:nvPicPr>
        <xdr:cNvPr id="27" name="BExGN5EF3WD32CJ22PHMIE6WVTQ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>
      <xdr:nvPicPr>
        <xdr:cNvPr id="28" name="BExIMNWJHRJ1GFI5UV6E05536GM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2"/>
  <sheetViews>
    <sheetView showGridLines="0" tabSelected="1" topLeftCell="A67" zoomScale="80" zoomScaleNormal="80" workbookViewId="0">
      <selection activeCell="A47" sqref="A47:J93"/>
    </sheetView>
  </sheetViews>
  <sheetFormatPr baseColWidth="10" defaultColWidth="11.42578125" defaultRowHeight="12.75" x14ac:dyDescent="0.2"/>
  <cols>
    <col min="1" max="1" width="4.85546875" customWidth="1"/>
    <col min="2" max="2" width="10.42578125" customWidth="1"/>
    <col min="3" max="3" width="83.140625" customWidth="1"/>
    <col min="4" max="4" width="22.140625" customWidth="1"/>
    <col min="5" max="5" width="20.85546875" customWidth="1"/>
    <col min="6" max="6" width="21.42578125" customWidth="1"/>
    <col min="7" max="7" width="21.140625" customWidth="1"/>
    <col min="8" max="8" width="20.140625" customWidth="1"/>
    <col min="9" max="9" width="21.85546875" customWidth="1"/>
    <col min="10" max="10" width="4.28515625" style="31" customWidth="1"/>
    <col min="11" max="11" width="9.85546875" style="30" customWidth="1"/>
    <col min="12" max="12" width="10.7109375" style="30" customWidth="1"/>
    <col min="13" max="13" width="6.42578125" style="30" customWidth="1"/>
    <col min="14" max="14" width="11.42578125" style="31"/>
  </cols>
  <sheetData>
    <row r="1" spans="2:14" ht="13.5" thickBot="1" x14ac:dyDescent="0.25">
      <c r="B1" s="12"/>
      <c r="E1" s="12"/>
    </row>
    <row r="2" spans="2:14" ht="20.25" x14ac:dyDescent="0.2">
      <c r="B2" s="56" t="s">
        <v>39</v>
      </c>
      <c r="C2" s="57"/>
      <c r="D2" s="57"/>
      <c r="E2" s="57"/>
      <c r="F2" s="57"/>
      <c r="G2" s="57"/>
      <c r="H2" s="57"/>
      <c r="I2" s="58"/>
    </row>
    <row r="3" spans="2:14" ht="15" x14ac:dyDescent="0.2">
      <c r="B3" s="59" t="s">
        <v>5</v>
      </c>
      <c r="C3" s="60"/>
      <c r="D3" s="60"/>
      <c r="E3" s="60"/>
      <c r="F3" s="60"/>
      <c r="G3" s="60"/>
      <c r="H3" s="60"/>
      <c r="I3" s="61"/>
    </row>
    <row r="4" spans="2:14" ht="15" x14ac:dyDescent="0.2">
      <c r="B4" s="59" t="s">
        <v>10</v>
      </c>
      <c r="C4" s="60"/>
      <c r="D4" s="60"/>
      <c r="E4" s="60"/>
      <c r="F4" s="60"/>
      <c r="G4" s="60"/>
      <c r="H4" s="60"/>
      <c r="I4" s="61"/>
    </row>
    <row r="5" spans="2:14" x14ac:dyDescent="0.2">
      <c r="B5" s="49" t="str">
        <f>IFERROR(CONCATENATE("Del ",1," de ",#REF!, " al ",DAY(EOMONTH(DATE(#REF!,#REF!,1),0))," de ",#REF!," del ",#REF!),Hoja1!B10)</f>
        <v>Del 1 de Enero al 31 de Diciembre del 2021</v>
      </c>
      <c r="C5" s="62"/>
      <c r="D5" s="62"/>
      <c r="E5" s="62"/>
      <c r="F5" s="62"/>
      <c r="G5" s="62"/>
      <c r="H5" s="62"/>
      <c r="I5" s="63"/>
    </row>
    <row r="6" spans="2:14" s="40" customFormat="1" ht="13.5" thickBot="1" x14ac:dyDescent="0.25">
      <c r="B6" s="46" t="s">
        <v>0</v>
      </c>
      <c r="C6" s="47"/>
      <c r="D6" s="47"/>
      <c r="E6" s="47"/>
      <c r="F6" s="47"/>
      <c r="G6" s="47"/>
      <c r="H6" s="47"/>
      <c r="I6" s="48"/>
      <c r="J6" s="38"/>
      <c r="K6" s="39"/>
      <c r="L6" s="39"/>
      <c r="M6" s="39"/>
      <c r="N6" s="38"/>
    </row>
    <row r="7" spans="2:14" ht="13.5" thickBot="1" x14ac:dyDescent="0.25">
      <c r="B7" s="49" t="s">
        <v>1</v>
      </c>
      <c r="C7" s="50"/>
      <c r="D7" s="51" t="s">
        <v>6</v>
      </c>
      <c r="E7" s="52"/>
      <c r="F7" s="52"/>
      <c r="G7" s="52"/>
      <c r="H7" s="53"/>
      <c r="I7" s="54" t="s">
        <v>7</v>
      </c>
    </row>
    <row r="8" spans="2:14" ht="24.75" thickBot="1" x14ac:dyDescent="0.25">
      <c r="B8" s="46"/>
      <c r="C8" s="48"/>
      <c r="D8" s="13" t="s">
        <v>2</v>
      </c>
      <c r="E8" s="14" t="s">
        <v>8</v>
      </c>
      <c r="F8" s="14" t="s">
        <v>9</v>
      </c>
      <c r="G8" s="14" t="s">
        <v>3</v>
      </c>
      <c r="H8" s="14" t="s">
        <v>4</v>
      </c>
      <c r="I8" s="55"/>
      <c r="J8" s="32"/>
      <c r="K8" s="29"/>
    </row>
    <row r="9" spans="2:14" x14ac:dyDescent="0.2">
      <c r="B9" s="66"/>
      <c r="C9" s="67"/>
      <c r="D9" s="1"/>
      <c r="E9" s="1"/>
      <c r="F9" s="1"/>
      <c r="G9" s="1"/>
      <c r="H9" s="1"/>
      <c r="I9" s="1"/>
      <c r="J9" s="32"/>
      <c r="K9" s="29"/>
    </row>
    <row r="10" spans="2:14" x14ac:dyDescent="0.2">
      <c r="B10" s="68" t="s">
        <v>104</v>
      </c>
      <c r="C10" s="69"/>
      <c r="D10" s="9">
        <f t="shared" ref="D10:I10" si="0">D11+D21+D30+D41</f>
        <v>36374389276</v>
      </c>
      <c r="E10" s="15">
        <f t="shared" ref="E10:F10" si="1">E11+E21+E30+E41</f>
        <v>1226917342.6999993</v>
      </c>
      <c r="F10" s="15">
        <f t="shared" si="1"/>
        <v>37601306618.699997</v>
      </c>
      <c r="G10" s="15">
        <f t="shared" ref="G10:H10" si="2">G11+G21+G30+G41</f>
        <v>37971548321.309998</v>
      </c>
      <c r="H10" s="15">
        <f t="shared" si="2"/>
        <v>34147038177.340004</v>
      </c>
      <c r="I10" s="9">
        <f t="shared" si="0"/>
        <v>-370241702.61000013</v>
      </c>
      <c r="J10" s="32"/>
      <c r="K10" s="29"/>
    </row>
    <row r="11" spans="2:14" x14ac:dyDescent="0.2">
      <c r="B11" s="64" t="s">
        <v>105</v>
      </c>
      <c r="C11" s="65"/>
      <c r="D11" s="9">
        <f t="shared" ref="D11:I11" si="3">SUM(D12:D19)</f>
        <v>13928559762</v>
      </c>
      <c r="E11" s="15">
        <f t="shared" ref="E11:F11" si="4">SUM(E12:E19)</f>
        <v>1031455925.7</v>
      </c>
      <c r="F11" s="15">
        <f t="shared" si="4"/>
        <v>14960015687.700001</v>
      </c>
      <c r="G11" s="15">
        <f t="shared" ref="G11:H11" si="5">SUM(G12:G19)</f>
        <v>14445133005.190001</v>
      </c>
      <c r="H11" s="15">
        <f t="shared" si="5"/>
        <v>12623881569.66</v>
      </c>
      <c r="I11" s="9">
        <f t="shared" si="3"/>
        <v>514882682.50999999</v>
      </c>
      <c r="J11" s="32"/>
      <c r="K11" s="29"/>
    </row>
    <row r="12" spans="2:14" x14ac:dyDescent="0.2">
      <c r="B12" s="2"/>
      <c r="C12" s="5" t="s">
        <v>11</v>
      </c>
      <c r="D12" s="16">
        <f>+SUMIFS(fuente1!D$3:D$81,fuente1!$A$3:$A$81,'6c.Clasificación Funcional'!$K12,fuente1!$B$3:$B$81,'6c.Clasificación Funcional'!$L12,fuente1!$C$3:$C$81,'6c.Clasificación Funcional'!$M12)</f>
        <v>1062578389</v>
      </c>
      <c r="E12" s="16">
        <f>+SUMIFS(fuente1!E$3:E$81,fuente1!$A$3:$A$81,'6c.Clasificación Funcional'!$K12,fuente1!$B$3:$B$81,'6c.Clasificación Funcional'!$L12,fuente1!$C$3:$C$81,'6c.Clasificación Funcional'!$M12)</f>
        <v>0</v>
      </c>
      <c r="F12" s="16">
        <f>+SUMIFS(fuente1!F$3:F$81,fuente1!$A$3:$A$81,'6c.Clasificación Funcional'!$K12,fuente1!$B$3:$B$81,'6c.Clasificación Funcional'!$L12,fuente1!$C$3:$C$81,'6c.Clasificación Funcional'!$M12)</f>
        <v>1062578389</v>
      </c>
      <c r="G12" s="16">
        <f>+SUMIFS(fuente1!G$3:G$81,fuente1!$A$3:$A$81,'6c.Clasificación Funcional'!$K12,fuente1!$B$3:$B$81,'6c.Clasificación Funcional'!$L12,fuente1!$C$3:$C$81,'6c.Clasificación Funcional'!$M12)</f>
        <v>1062578389</v>
      </c>
      <c r="H12" s="16">
        <f>+SUMIFS(fuente1!H$3:H$81,fuente1!$A$3:$A$81,'6c.Clasificación Funcional'!$K12,fuente1!$B$3:$B$81,'6c.Clasificación Funcional'!$L12,fuente1!$C$3:$C$81,'6c.Clasificación Funcional'!$M12)</f>
        <v>1062578389</v>
      </c>
      <c r="I12" s="10">
        <f>+F12-G12</f>
        <v>0</v>
      </c>
      <c r="J12" s="32"/>
      <c r="K12" s="29">
        <v>1</v>
      </c>
      <c r="L12" s="30">
        <v>1</v>
      </c>
      <c r="M12" s="30">
        <v>1</v>
      </c>
    </row>
    <row r="13" spans="2:14" x14ac:dyDescent="0.2">
      <c r="B13" s="2"/>
      <c r="C13" s="5" t="s">
        <v>12</v>
      </c>
      <c r="D13" s="16">
        <f>+SUMIFS(fuente1!D$3:D$81,fuente1!$A$3:$A$81,'6c.Clasificación Funcional'!$K13,fuente1!$B$3:$B$81,'6c.Clasificación Funcional'!$L13,fuente1!$C$3:$C$81,'6c.Clasificación Funcional'!$M13)</f>
        <v>4829017358</v>
      </c>
      <c r="E13" s="16">
        <f>+SUMIFS(fuente1!E$3:E$81,fuente1!$A$3:$A$81,'6c.Clasificación Funcional'!$K13,fuente1!$B$3:$B$81,'6c.Clasificación Funcional'!$L13,fuente1!$C$3:$C$81,'6c.Clasificación Funcional'!$M13)</f>
        <v>-151278658.41999999</v>
      </c>
      <c r="F13" s="16">
        <f>+SUMIFS(fuente1!F$3:F$81,fuente1!$A$3:$A$81,'6c.Clasificación Funcional'!$K13,fuente1!$B$3:$B$81,'6c.Clasificación Funcional'!$L13,fuente1!$C$3:$C$81,'6c.Clasificación Funcional'!$M13)</f>
        <v>4677738699.5799999</v>
      </c>
      <c r="G13" s="16">
        <f>+SUMIFS(fuente1!G$3:G$81,fuente1!$A$3:$A$81,'6c.Clasificación Funcional'!$K13,fuente1!$B$3:$B$81,'6c.Clasificación Funcional'!$L13,fuente1!$C$3:$C$81,'6c.Clasificación Funcional'!$M13)</f>
        <v>4677738699.5799999</v>
      </c>
      <c r="H13" s="16">
        <f>+SUMIFS(fuente1!H$3:H$81,fuente1!$A$3:$A$81,'6c.Clasificación Funcional'!$K13,fuente1!$B$3:$B$81,'6c.Clasificación Funcional'!$L13,fuente1!$C$3:$C$81,'6c.Clasificación Funcional'!$M13)</f>
        <v>4359733956.3100004</v>
      </c>
      <c r="I13" s="16">
        <f t="shared" ref="I13:I19" si="6">+F13-G13</f>
        <v>0</v>
      </c>
      <c r="K13" s="29">
        <v>1</v>
      </c>
      <c r="L13" s="30">
        <v>1</v>
      </c>
      <c r="M13" s="30">
        <v>2</v>
      </c>
    </row>
    <row r="14" spans="2:14" x14ac:dyDescent="0.2">
      <c r="B14" s="2"/>
      <c r="C14" s="5" t="s">
        <v>13</v>
      </c>
      <c r="D14" s="16">
        <f>+SUMIFS(fuente1!D$3:D$81,fuente1!$A$3:$A$81,'6c.Clasificación Funcional'!$K14,fuente1!$B$3:$B$81,'6c.Clasificación Funcional'!$L14,fuente1!$C$3:$C$81,'6c.Clasificación Funcional'!$M14)</f>
        <v>1946994403</v>
      </c>
      <c r="E14" s="16">
        <f>+SUMIFS(fuente1!E$3:E$81,fuente1!$A$3:$A$81,'6c.Clasificación Funcional'!$K14,fuente1!$B$3:$B$81,'6c.Clasificación Funcional'!$L14,fuente1!$C$3:$C$81,'6c.Clasificación Funcional'!$M14)</f>
        <v>107074440.97</v>
      </c>
      <c r="F14" s="16">
        <f>+SUMIFS(fuente1!F$3:F$81,fuente1!$A$3:$A$81,'6c.Clasificación Funcional'!$K14,fuente1!$B$3:$B$81,'6c.Clasificación Funcional'!$L14,fuente1!$C$3:$C$81,'6c.Clasificación Funcional'!$M14)</f>
        <v>2054068843.97</v>
      </c>
      <c r="G14" s="16">
        <f>+SUMIFS(fuente1!G$3:G$81,fuente1!$A$3:$A$81,'6c.Clasificación Funcional'!$K14,fuente1!$B$3:$B$81,'6c.Clasificación Funcional'!$L14,fuente1!$C$3:$C$81,'6c.Clasificación Funcional'!$M14)</f>
        <v>2054068843.97</v>
      </c>
      <c r="H14" s="16">
        <f>+SUMIFS(fuente1!H$3:H$81,fuente1!$A$3:$A$81,'6c.Clasificación Funcional'!$K14,fuente1!$B$3:$B$81,'6c.Clasificación Funcional'!$L14,fuente1!$C$3:$C$81,'6c.Clasificación Funcional'!$M14)</f>
        <v>1847236522.8599999</v>
      </c>
      <c r="I14" s="16">
        <f t="shared" si="6"/>
        <v>0</v>
      </c>
      <c r="K14" s="29">
        <v>1</v>
      </c>
      <c r="L14" s="30">
        <v>1</v>
      </c>
      <c r="M14" s="30">
        <v>3</v>
      </c>
    </row>
    <row r="15" spans="2:14" x14ac:dyDescent="0.2">
      <c r="B15" s="2"/>
      <c r="C15" s="5" t="s">
        <v>14</v>
      </c>
      <c r="D15" s="16">
        <f>+SUMIFS(fuente1!D$3:D$81,fuente1!$A$3:$A$81,'6c.Clasificación Funcional'!$K15,fuente1!$B$3:$B$81,'6c.Clasificación Funcional'!$L15,fuente1!$C$3:$C$81,'6c.Clasificación Funcional'!$M15)</f>
        <v>0</v>
      </c>
      <c r="E15" s="16">
        <f>+SUMIFS(fuente1!E$3:E$81,fuente1!$A$3:$A$81,'6c.Clasificación Funcional'!$K15,fuente1!$B$3:$B$81,'6c.Clasificación Funcional'!$L15,fuente1!$C$3:$C$81,'6c.Clasificación Funcional'!$M15)</f>
        <v>0</v>
      </c>
      <c r="F15" s="16">
        <f>+SUMIFS(fuente1!F$3:F$81,fuente1!$A$3:$A$81,'6c.Clasificación Funcional'!$K15,fuente1!$B$3:$B$81,'6c.Clasificación Funcional'!$L15,fuente1!$C$3:$C$81,'6c.Clasificación Funcional'!$M15)</f>
        <v>0</v>
      </c>
      <c r="G15" s="16">
        <f>+SUMIFS(fuente1!G$3:G$81,fuente1!$A$3:$A$81,'6c.Clasificación Funcional'!$K15,fuente1!$B$3:$B$81,'6c.Clasificación Funcional'!$L15,fuente1!$C$3:$C$81,'6c.Clasificación Funcional'!$M15)</f>
        <v>0</v>
      </c>
      <c r="H15" s="16">
        <f>+SUMIFS(fuente1!H$3:H$81,fuente1!$A$3:$A$81,'6c.Clasificación Funcional'!$K15,fuente1!$B$3:$B$81,'6c.Clasificación Funcional'!$L15,fuente1!$C$3:$C$81,'6c.Clasificación Funcional'!$M15)</f>
        <v>0</v>
      </c>
      <c r="I15" s="16">
        <f t="shared" si="6"/>
        <v>0</v>
      </c>
      <c r="K15" s="29">
        <v>1</v>
      </c>
      <c r="L15" s="30">
        <v>1</v>
      </c>
      <c r="M15" s="30">
        <v>4</v>
      </c>
    </row>
    <row r="16" spans="2:14" x14ac:dyDescent="0.2">
      <c r="B16" s="2"/>
      <c r="C16" s="5" t="s">
        <v>15</v>
      </c>
      <c r="D16" s="16">
        <f>+SUMIFS(fuente1!D$3:D$81,fuente1!$A$3:$A$81,'6c.Clasificación Funcional'!$K16,fuente1!$B$3:$B$81,'6c.Clasificación Funcional'!$L16,fuente1!$C$3:$C$81,'6c.Clasificación Funcional'!$M16)</f>
        <v>765422691</v>
      </c>
      <c r="E16" s="16">
        <f>+SUMIFS(fuente1!E$3:E$81,fuente1!$A$3:$A$81,'6c.Clasificación Funcional'!$K16,fuente1!$B$3:$B$81,'6c.Clasificación Funcional'!$L16,fuente1!$C$3:$C$81,'6c.Clasificación Funcional'!$M16)</f>
        <v>1344654840.55</v>
      </c>
      <c r="F16" s="16">
        <f>+SUMIFS(fuente1!F$3:F$81,fuente1!$A$3:$A$81,'6c.Clasificación Funcional'!$K16,fuente1!$B$3:$B$81,'6c.Clasificación Funcional'!$L16,fuente1!$C$3:$C$81,'6c.Clasificación Funcional'!$M16)</f>
        <v>2110077531.55</v>
      </c>
      <c r="G16" s="16">
        <f>+SUMIFS(fuente1!G$3:G$81,fuente1!$A$3:$A$81,'6c.Clasificación Funcional'!$K16,fuente1!$B$3:$B$81,'6c.Clasificación Funcional'!$L16,fuente1!$C$3:$C$81,'6c.Clasificación Funcional'!$M16)</f>
        <v>1595194849.04</v>
      </c>
      <c r="H16" s="16">
        <f>+SUMIFS(fuente1!H$3:H$81,fuente1!$A$3:$A$81,'6c.Clasificación Funcional'!$K16,fuente1!$B$3:$B$81,'6c.Clasificación Funcional'!$L16,fuente1!$C$3:$C$81,'6c.Clasificación Funcional'!$M16)</f>
        <v>1222549202.28</v>
      </c>
      <c r="I16" s="16">
        <f t="shared" si="6"/>
        <v>514882682.50999999</v>
      </c>
      <c r="K16" s="29">
        <v>1</v>
      </c>
      <c r="L16" s="30">
        <v>1</v>
      </c>
      <c r="M16" s="30">
        <v>5</v>
      </c>
    </row>
    <row r="17" spans="2:13" x14ac:dyDescent="0.2">
      <c r="B17" s="2"/>
      <c r="C17" s="5" t="s">
        <v>16</v>
      </c>
      <c r="D17" s="16">
        <f>+SUMIFS(fuente1!D$3:D$81,fuente1!$A$3:$A$81,'6c.Clasificación Funcional'!$K17,fuente1!$B$3:$B$81,'6c.Clasificación Funcional'!$L17,fuente1!$C$3:$C$81,'6c.Clasificación Funcional'!$M17)</f>
        <v>101537142</v>
      </c>
      <c r="E17" s="16">
        <f>+SUMIFS(fuente1!E$3:E$81,fuente1!$A$3:$A$81,'6c.Clasificación Funcional'!$K17,fuente1!$B$3:$B$81,'6c.Clasificación Funcional'!$L17,fuente1!$C$3:$C$81,'6c.Clasificación Funcional'!$M17)</f>
        <v>-9091477.8399999999</v>
      </c>
      <c r="F17" s="16">
        <f>+SUMIFS(fuente1!F$3:F$81,fuente1!$A$3:$A$81,'6c.Clasificación Funcional'!$K17,fuente1!$B$3:$B$81,'6c.Clasificación Funcional'!$L17,fuente1!$C$3:$C$81,'6c.Clasificación Funcional'!$M17)</f>
        <v>92445664.159999996</v>
      </c>
      <c r="G17" s="16">
        <f>+SUMIFS(fuente1!G$3:G$81,fuente1!$A$3:$A$81,'6c.Clasificación Funcional'!$K17,fuente1!$B$3:$B$81,'6c.Clasificación Funcional'!$L17,fuente1!$C$3:$C$81,'6c.Clasificación Funcional'!$M17)</f>
        <v>92445664.159999996</v>
      </c>
      <c r="H17" s="16">
        <f>+SUMIFS(fuente1!H$3:H$81,fuente1!$A$3:$A$81,'6c.Clasificación Funcional'!$K17,fuente1!$B$3:$B$81,'6c.Clasificación Funcional'!$L17,fuente1!$C$3:$C$81,'6c.Clasificación Funcional'!$M17)</f>
        <v>71896973.909999996</v>
      </c>
      <c r="I17" s="16">
        <f t="shared" si="6"/>
        <v>0</v>
      </c>
      <c r="K17" s="29">
        <v>1</v>
      </c>
      <c r="L17" s="30">
        <v>1</v>
      </c>
      <c r="M17" s="30">
        <v>6</v>
      </c>
    </row>
    <row r="18" spans="2:13" x14ac:dyDescent="0.2">
      <c r="B18" s="2"/>
      <c r="C18" s="5" t="s">
        <v>17</v>
      </c>
      <c r="D18" s="16">
        <f>+SUMIFS(fuente1!D$3:D$81,fuente1!$A$3:$A$81,'6c.Clasificación Funcional'!$K18,fuente1!$B$3:$B$81,'6c.Clasificación Funcional'!$L18,fuente1!$C$3:$C$81,'6c.Clasificación Funcional'!$M18)</f>
        <v>4257824350</v>
      </c>
      <c r="E18" s="16">
        <f>+SUMIFS(fuente1!E$3:E$81,fuente1!$A$3:$A$81,'6c.Clasificación Funcional'!$K18,fuente1!$B$3:$B$81,'6c.Clasificación Funcional'!$L18,fuente1!$C$3:$C$81,'6c.Clasificación Funcional'!$M18)</f>
        <v>-132354014.51000001</v>
      </c>
      <c r="F18" s="16">
        <f>+SUMIFS(fuente1!F$3:F$81,fuente1!$A$3:$A$81,'6c.Clasificación Funcional'!$K18,fuente1!$B$3:$B$81,'6c.Clasificación Funcional'!$L18,fuente1!$C$3:$C$81,'6c.Clasificación Funcional'!$M18)</f>
        <v>4125470335.4899998</v>
      </c>
      <c r="G18" s="16">
        <f>+SUMIFS(fuente1!G$3:G$81,fuente1!$A$3:$A$81,'6c.Clasificación Funcional'!$K18,fuente1!$B$3:$B$81,'6c.Clasificación Funcional'!$L18,fuente1!$C$3:$C$81,'6c.Clasificación Funcional'!$M18)</f>
        <v>4125470335.4899998</v>
      </c>
      <c r="H18" s="16">
        <f>+SUMIFS(fuente1!H$3:H$81,fuente1!$A$3:$A$81,'6c.Clasificación Funcional'!$K18,fuente1!$B$3:$B$81,'6c.Clasificación Funcional'!$L18,fuente1!$C$3:$C$81,'6c.Clasificación Funcional'!$M18)</f>
        <v>3394874430.5100002</v>
      </c>
      <c r="I18" s="16">
        <f t="shared" si="6"/>
        <v>0</v>
      </c>
      <c r="K18" s="29">
        <v>1</v>
      </c>
      <c r="L18" s="30">
        <v>1</v>
      </c>
      <c r="M18" s="30">
        <v>7</v>
      </c>
    </row>
    <row r="19" spans="2:13" x14ac:dyDescent="0.2">
      <c r="B19" s="2"/>
      <c r="C19" s="5" t="s">
        <v>18</v>
      </c>
      <c r="D19" s="16">
        <f>+SUMIFS(fuente1!D$3:D$81,fuente1!$A$3:$A$81,'6c.Clasificación Funcional'!$K19,fuente1!$B$3:$B$81,'6c.Clasificación Funcional'!$L19,fuente1!$C$3:$C$81,'6c.Clasificación Funcional'!$M19)</f>
        <v>965185429</v>
      </c>
      <c r="E19" s="16">
        <f>+SUMIFS(fuente1!E$3:E$81,fuente1!$A$3:$A$81,'6c.Clasificación Funcional'!$K19,fuente1!$B$3:$B$81,'6c.Clasificación Funcional'!$L19,fuente1!$C$3:$C$81,'6c.Clasificación Funcional'!$M19)</f>
        <v>-127549205.05</v>
      </c>
      <c r="F19" s="16">
        <f>+SUMIFS(fuente1!F$3:F$81,fuente1!$A$3:$A$81,'6c.Clasificación Funcional'!$K19,fuente1!$B$3:$B$81,'6c.Clasificación Funcional'!$L19,fuente1!$C$3:$C$81,'6c.Clasificación Funcional'!$M19)</f>
        <v>837636223.95000005</v>
      </c>
      <c r="G19" s="16">
        <f>+SUMIFS(fuente1!G$3:G$81,fuente1!$A$3:$A$81,'6c.Clasificación Funcional'!$K19,fuente1!$B$3:$B$81,'6c.Clasificación Funcional'!$L19,fuente1!$C$3:$C$81,'6c.Clasificación Funcional'!$M19)</f>
        <v>837636223.95000005</v>
      </c>
      <c r="H19" s="16">
        <f>+SUMIFS(fuente1!H$3:H$81,fuente1!$A$3:$A$81,'6c.Clasificación Funcional'!$K19,fuente1!$B$3:$B$81,'6c.Clasificación Funcional'!$L19,fuente1!$C$3:$C$81,'6c.Clasificación Funcional'!$M19)</f>
        <v>665012094.78999996</v>
      </c>
      <c r="I19" s="16">
        <f t="shared" si="6"/>
        <v>0</v>
      </c>
      <c r="K19" s="29">
        <v>1</v>
      </c>
      <c r="L19" s="30">
        <v>1</v>
      </c>
      <c r="M19" s="30">
        <v>8</v>
      </c>
    </row>
    <row r="20" spans="2:13" x14ac:dyDescent="0.2">
      <c r="B20" s="2"/>
      <c r="C20" s="5"/>
      <c r="D20" s="10"/>
      <c r="E20" s="16"/>
      <c r="F20" s="16"/>
      <c r="G20" s="16"/>
      <c r="H20" s="16"/>
      <c r="I20" s="11"/>
    </row>
    <row r="21" spans="2:13" x14ac:dyDescent="0.2">
      <c r="B21" s="64" t="s">
        <v>106</v>
      </c>
      <c r="C21" s="65"/>
      <c r="D21" s="9">
        <f t="shared" ref="D21:I21" si="7">SUM(D22:D28)</f>
        <v>11990316412</v>
      </c>
      <c r="E21" s="15">
        <f t="shared" ref="E21:F21" si="8">SUM(E22:E28)</f>
        <v>130812548.57999977</v>
      </c>
      <c r="F21" s="15">
        <f t="shared" si="8"/>
        <v>12121128960.58</v>
      </c>
      <c r="G21" s="15">
        <f t="shared" ref="G21:H21" si="9">SUM(G22:G28)</f>
        <v>13195107767.950001</v>
      </c>
      <c r="H21" s="15">
        <f t="shared" si="9"/>
        <v>11432326685.24</v>
      </c>
      <c r="I21" s="9">
        <f t="shared" si="7"/>
        <v>-1073978807.3700001</v>
      </c>
    </row>
    <row r="22" spans="2:13" x14ac:dyDescent="0.2">
      <c r="B22" s="2"/>
      <c r="C22" s="5" t="s">
        <v>19</v>
      </c>
      <c r="D22" s="16">
        <f>+SUMIFS(fuente1!D$3:D$81,fuente1!$A$3:$A$81,'6c.Clasificación Funcional'!$K22,fuente1!$B$3:$B$81,'6c.Clasificación Funcional'!$L22,fuente1!$C$3:$C$81,'6c.Clasificación Funcional'!$M22)</f>
        <v>233611569</v>
      </c>
      <c r="E22" s="16">
        <f>+SUMIFS(fuente1!E$3:E$81,fuente1!$A$3:$A$81,'6c.Clasificación Funcional'!$K22,fuente1!$B$3:$B$81,'6c.Clasificación Funcional'!$L22,fuente1!$C$3:$C$81,'6c.Clasificación Funcional'!$M22)</f>
        <v>-8324169.6900000004</v>
      </c>
      <c r="F22" s="16">
        <f>+SUMIFS(fuente1!F$3:F$81,fuente1!$A$3:$A$81,'6c.Clasificación Funcional'!$K22,fuente1!$B$3:$B$81,'6c.Clasificación Funcional'!$L22,fuente1!$C$3:$C$81,'6c.Clasificación Funcional'!$M22)</f>
        <v>225287399.31</v>
      </c>
      <c r="G22" s="16">
        <f>+SUMIFS(fuente1!G$3:G$81,fuente1!$A$3:$A$81,'6c.Clasificación Funcional'!$K22,fuente1!$B$3:$B$81,'6c.Clasificación Funcional'!$L22,fuente1!$C$3:$C$81,'6c.Clasificación Funcional'!$M22)</f>
        <v>225287399.31</v>
      </c>
      <c r="H22" s="16">
        <f>+SUMIFS(fuente1!H$3:H$81,fuente1!$A$3:$A$81,'6c.Clasificación Funcional'!$K22,fuente1!$B$3:$B$81,'6c.Clasificación Funcional'!$L22,fuente1!$C$3:$C$81,'6c.Clasificación Funcional'!$M22)</f>
        <v>175612441.11000001</v>
      </c>
      <c r="I22" s="16">
        <f t="shared" ref="I22:I28" si="10">+F22-G22</f>
        <v>0</v>
      </c>
      <c r="K22" s="29">
        <v>1</v>
      </c>
      <c r="L22" s="30">
        <v>2</v>
      </c>
      <c r="M22" s="30">
        <v>1</v>
      </c>
    </row>
    <row r="23" spans="2:13" x14ac:dyDescent="0.2">
      <c r="B23" s="2"/>
      <c r="C23" s="5" t="s">
        <v>20</v>
      </c>
      <c r="D23" s="16">
        <f>+SUMIFS(fuente1!D$3:D$81,fuente1!$A$3:$A$81,'6c.Clasificación Funcional'!$K23,fuente1!$B$3:$B$81,'6c.Clasificación Funcional'!$L23,fuente1!$C$3:$C$81,'6c.Clasificación Funcional'!$M23)</f>
        <v>164019838</v>
      </c>
      <c r="E23" s="16">
        <f>+SUMIFS(fuente1!E$3:E$81,fuente1!$A$3:$A$81,'6c.Clasificación Funcional'!$K23,fuente1!$B$3:$B$81,'6c.Clasificación Funcional'!$L23,fuente1!$C$3:$C$81,'6c.Clasificación Funcional'!$M23)</f>
        <v>998388145.88999999</v>
      </c>
      <c r="F23" s="16">
        <f>+SUMIFS(fuente1!F$3:F$81,fuente1!$A$3:$A$81,'6c.Clasificación Funcional'!$K23,fuente1!$B$3:$B$81,'6c.Clasificación Funcional'!$L23,fuente1!$C$3:$C$81,'6c.Clasificación Funcional'!$M23)</f>
        <v>1162407983.8900001</v>
      </c>
      <c r="G23" s="16">
        <f>+SUMIFS(fuente1!G$3:G$81,fuente1!$A$3:$A$81,'6c.Clasificación Funcional'!$K23,fuente1!$B$3:$B$81,'6c.Clasificación Funcional'!$L23,fuente1!$C$3:$C$81,'6c.Clasificación Funcional'!$M23)</f>
        <v>935687971.34000003</v>
      </c>
      <c r="H23" s="16">
        <f>+SUMIFS(fuente1!H$3:H$81,fuente1!$A$3:$A$81,'6c.Clasificación Funcional'!$K23,fuente1!$B$3:$B$81,'6c.Clasificación Funcional'!$L23,fuente1!$C$3:$C$81,'6c.Clasificación Funcional'!$M23)</f>
        <v>893542482.78999996</v>
      </c>
      <c r="I23" s="16">
        <f t="shared" si="10"/>
        <v>226720012.55000007</v>
      </c>
      <c r="K23" s="29">
        <v>1</v>
      </c>
      <c r="L23" s="30">
        <v>2</v>
      </c>
      <c r="M23" s="30">
        <v>2</v>
      </c>
    </row>
    <row r="24" spans="2:13" x14ac:dyDescent="0.2">
      <c r="B24" s="2"/>
      <c r="C24" s="5" t="s">
        <v>21</v>
      </c>
      <c r="D24" s="16">
        <f>+SUMIFS(fuente1!D$3:D$81,fuente1!$A$3:$A$81,'6c.Clasificación Funcional'!$K24,fuente1!$B$3:$B$81,'6c.Clasificación Funcional'!$L24,fuente1!$C$3:$C$81,'6c.Clasificación Funcional'!$M24)</f>
        <v>1348960239</v>
      </c>
      <c r="E24" s="16">
        <f>+SUMIFS(fuente1!E$3:E$81,fuente1!$A$3:$A$81,'6c.Clasificación Funcional'!$K24,fuente1!$B$3:$B$81,'6c.Clasificación Funcional'!$L24,fuente1!$C$3:$C$81,'6c.Clasificación Funcional'!$M24)</f>
        <v>633590290.13</v>
      </c>
      <c r="F24" s="16">
        <f>+SUMIFS(fuente1!F$3:F$81,fuente1!$A$3:$A$81,'6c.Clasificación Funcional'!$K24,fuente1!$B$3:$B$81,'6c.Clasificación Funcional'!$L24,fuente1!$C$3:$C$81,'6c.Clasificación Funcional'!$M24)</f>
        <v>1982550529.1300001</v>
      </c>
      <c r="G24" s="16">
        <f>+SUMIFS(fuente1!G$3:G$81,fuente1!$A$3:$A$81,'6c.Clasificación Funcional'!$K24,fuente1!$B$3:$B$81,'6c.Clasificación Funcional'!$L24,fuente1!$C$3:$C$81,'6c.Clasificación Funcional'!$M24)</f>
        <v>1982550529.1300001</v>
      </c>
      <c r="H24" s="16">
        <f>+SUMIFS(fuente1!H$3:H$81,fuente1!$A$3:$A$81,'6c.Clasificación Funcional'!$K24,fuente1!$B$3:$B$81,'6c.Clasificación Funcional'!$L24,fuente1!$C$3:$C$81,'6c.Clasificación Funcional'!$M24)</f>
        <v>1828730338.25</v>
      </c>
      <c r="I24" s="16">
        <f t="shared" si="10"/>
        <v>0</v>
      </c>
      <c r="K24" s="29">
        <v>1</v>
      </c>
      <c r="L24" s="30">
        <v>2</v>
      </c>
      <c r="M24" s="30">
        <v>3</v>
      </c>
    </row>
    <row r="25" spans="2:13" x14ac:dyDescent="0.2">
      <c r="B25" s="2"/>
      <c r="C25" s="5" t="s">
        <v>22</v>
      </c>
      <c r="D25" s="16">
        <f>+SUMIFS(fuente1!D$3:D$81,fuente1!$A$3:$A$81,'6c.Clasificación Funcional'!$K25,fuente1!$B$3:$B$81,'6c.Clasificación Funcional'!$L25,fuente1!$C$3:$C$81,'6c.Clasificación Funcional'!$M25)</f>
        <v>362390287</v>
      </c>
      <c r="E25" s="16">
        <f>+SUMIFS(fuente1!E$3:E$81,fuente1!$A$3:$A$81,'6c.Clasificación Funcional'!$K25,fuente1!$B$3:$B$81,'6c.Clasificación Funcional'!$L25,fuente1!$C$3:$C$81,'6c.Clasificación Funcional'!$M25)</f>
        <v>693644087.75</v>
      </c>
      <c r="F25" s="16">
        <f>+SUMIFS(fuente1!F$3:F$81,fuente1!$A$3:$A$81,'6c.Clasificación Funcional'!$K25,fuente1!$B$3:$B$81,'6c.Clasificación Funcional'!$L25,fuente1!$C$3:$C$81,'6c.Clasificación Funcional'!$M25)</f>
        <v>1056034374.75</v>
      </c>
      <c r="G25" s="16">
        <f>+SUMIFS(fuente1!G$3:G$81,fuente1!$A$3:$A$81,'6c.Clasificación Funcional'!$K25,fuente1!$B$3:$B$81,'6c.Clasificación Funcional'!$L25,fuente1!$C$3:$C$81,'6c.Clasificación Funcional'!$M25)</f>
        <v>974493833.49000001</v>
      </c>
      <c r="H25" s="16">
        <f>+SUMIFS(fuente1!H$3:H$81,fuente1!$A$3:$A$81,'6c.Clasificación Funcional'!$K25,fuente1!$B$3:$B$81,'6c.Clasificación Funcional'!$L25,fuente1!$C$3:$C$81,'6c.Clasificación Funcional'!$M25)</f>
        <v>897127113.75</v>
      </c>
      <c r="I25" s="16">
        <f t="shared" si="10"/>
        <v>81540541.25999999</v>
      </c>
      <c r="K25" s="29">
        <v>1</v>
      </c>
      <c r="L25" s="30">
        <v>2</v>
      </c>
      <c r="M25" s="30">
        <v>4</v>
      </c>
    </row>
    <row r="26" spans="2:13" x14ac:dyDescent="0.2">
      <c r="B26" s="2"/>
      <c r="C26" s="5" t="s">
        <v>23</v>
      </c>
      <c r="D26" s="16">
        <f>+SUMIFS(fuente1!D$3:D$81,fuente1!$A$3:$A$81,'6c.Clasificación Funcional'!$K26,fuente1!$B$3:$B$81,'6c.Clasificación Funcional'!$L26,fuente1!$C$3:$C$81,'6c.Clasificación Funcional'!$M26)</f>
        <v>9071677449</v>
      </c>
      <c r="E26" s="16">
        <f>+SUMIFS(fuente1!E$3:E$81,fuente1!$A$3:$A$81,'6c.Clasificación Funcional'!$K26,fuente1!$B$3:$B$81,'6c.Clasificación Funcional'!$L26,fuente1!$C$3:$C$81,'6c.Clasificación Funcional'!$M26)</f>
        <v>-2168136471.3400002</v>
      </c>
      <c r="F26" s="16">
        <f>+SUMIFS(fuente1!F$3:F$81,fuente1!$A$3:$A$81,'6c.Clasificación Funcional'!$K26,fuente1!$B$3:$B$81,'6c.Clasificación Funcional'!$L26,fuente1!$C$3:$C$81,'6c.Clasificación Funcional'!$M26)</f>
        <v>6903540977.6599998</v>
      </c>
      <c r="G26" s="16">
        <f>+SUMIFS(fuente1!G$3:G$81,fuente1!$A$3:$A$81,'6c.Clasificación Funcional'!$K26,fuente1!$B$3:$B$81,'6c.Clasificación Funcional'!$L26,fuente1!$C$3:$C$81,'6c.Clasificación Funcional'!$M26)</f>
        <v>8285836802.5799999</v>
      </c>
      <c r="H26" s="16">
        <f>+SUMIFS(fuente1!H$3:H$81,fuente1!$A$3:$A$81,'6c.Clasificación Funcional'!$K26,fuente1!$B$3:$B$81,'6c.Clasificación Funcional'!$L26,fuente1!$C$3:$C$81,'6c.Clasificación Funcional'!$M26)</f>
        <v>7078710388.1400003</v>
      </c>
      <c r="I26" s="16">
        <f t="shared" si="10"/>
        <v>-1382295824.9200001</v>
      </c>
      <c r="K26" s="29">
        <v>1</v>
      </c>
      <c r="L26" s="30">
        <v>2</v>
      </c>
      <c r="M26" s="30">
        <v>5</v>
      </c>
    </row>
    <row r="27" spans="2:13" x14ac:dyDescent="0.2">
      <c r="B27" s="2"/>
      <c r="C27" s="5" t="s">
        <v>24</v>
      </c>
      <c r="D27" s="16">
        <f>+SUMIFS(fuente1!D$3:D$81,fuente1!$A$3:$A$81,'6c.Clasificación Funcional'!$K27,fuente1!$B$3:$B$81,'6c.Clasificación Funcional'!$L27,fuente1!$C$3:$C$81,'6c.Clasificación Funcional'!$M27)</f>
        <v>567360456</v>
      </c>
      <c r="E27" s="16">
        <f>+SUMIFS(fuente1!E$3:E$81,fuente1!$A$3:$A$81,'6c.Clasificación Funcional'!$K27,fuente1!$B$3:$B$81,'6c.Clasificación Funcional'!$L27,fuente1!$C$3:$C$81,'6c.Clasificación Funcional'!$M27)</f>
        <v>-43132208.840000004</v>
      </c>
      <c r="F27" s="16">
        <f>+SUMIFS(fuente1!F$3:F$81,fuente1!$A$3:$A$81,'6c.Clasificación Funcional'!$K27,fuente1!$B$3:$B$81,'6c.Clasificación Funcional'!$L27,fuente1!$C$3:$C$81,'6c.Clasificación Funcional'!$M27)</f>
        <v>524228247.16000003</v>
      </c>
      <c r="G27" s="16">
        <f>+SUMIFS(fuente1!G$3:G$81,fuente1!$A$3:$A$81,'6c.Clasificación Funcional'!$K27,fuente1!$B$3:$B$81,'6c.Clasificación Funcional'!$L27,fuente1!$C$3:$C$81,'6c.Clasificación Funcional'!$M27)</f>
        <v>524228247.16000003</v>
      </c>
      <c r="H27" s="16">
        <f>+SUMIFS(fuente1!H$3:H$81,fuente1!$A$3:$A$81,'6c.Clasificación Funcional'!$K27,fuente1!$B$3:$B$81,'6c.Clasificación Funcional'!$L27,fuente1!$C$3:$C$81,'6c.Clasificación Funcional'!$M27)</f>
        <v>328960763.56</v>
      </c>
      <c r="I27" s="16">
        <f t="shared" si="10"/>
        <v>0</v>
      </c>
      <c r="K27" s="29">
        <v>1</v>
      </c>
      <c r="L27" s="30">
        <v>2</v>
      </c>
      <c r="M27" s="30">
        <v>6</v>
      </c>
    </row>
    <row r="28" spans="2:13" x14ac:dyDescent="0.2">
      <c r="B28" s="2"/>
      <c r="C28" s="5" t="s">
        <v>25</v>
      </c>
      <c r="D28" s="16">
        <f>+SUMIFS(fuente1!D$3:D$81,fuente1!$A$3:$A$81,'6c.Clasificación Funcional'!$K28,fuente1!$B$3:$B$81,'6c.Clasificación Funcional'!$L28,fuente1!$C$3:$C$81,'6c.Clasificación Funcional'!$M28)</f>
        <v>242296574</v>
      </c>
      <c r="E28" s="16">
        <f>+SUMIFS(fuente1!E$3:E$81,fuente1!$A$3:$A$81,'6c.Clasificación Funcional'!$K28,fuente1!$B$3:$B$81,'6c.Clasificación Funcional'!$L28,fuente1!$C$3:$C$81,'6c.Clasificación Funcional'!$M28)</f>
        <v>24782874.68</v>
      </c>
      <c r="F28" s="16">
        <f>+SUMIFS(fuente1!F$3:F$81,fuente1!$A$3:$A$81,'6c.Clasificación Funcional'!$K28,fuente1!$B$3:$B$81,'6c.Clasificación Funcional'!$L28,fuente1!$C$3:$C$81,'6c.Clasificación Funcional'!$M28)</f>
        <v>267079448.68000001</v>
      </c>
      <c r="G28" s="16">
        <f>+SUMIFS(fuente1!G$3:G$81,fuente1!$A$3:$A$81,'6c.Clasificación Funcional'!$K28,fuente1!$B$3:$B$81,'6c.Clasificación Funcional'!$L28,fuente1!$C$3:$C$81,'6c.Clasificación Funcional'!$M28)</f>
        <v>267022984.94</v>
      </c>
      <c r="H28" s="16">
        <f>+SUMIFS(fuente1!H$3:H$81,fuente1!$A$3:$A$81,'6c.Clasificación Funcional'!$K28,fuente1!$B$3:$B$81,'6c.Clasificación Funcional'!$L28,fuente1!$C$3:$C$81,'6c.Clasificación Funcional'!$M28)</f>
        <v>229643157.63999999</v>
      </c>
      <c r="I28" s="16">
        <f t="shared" si="10"/>
        <v>56463.740000009537</v>
      </c>
      <c r="K28" s="29">
        <v>1</v>
      </c>
      <c r="L28" s="30">
        <v>2</v>
      </c>
      <c r="M28" s="30">
        <v>7</v>
      </c>
    </row>
    <row r="29" spans="2:13" x14ac:dyDescent="0.2">
      <c r="B29" s="2"/>
      <c r="C29" s="8"/>
      <c r="D29" s="10"/>
      <c r="E29" s="16"/>
      <c r="F29" s="16"/>
      <c r="G29" s="16"/>
      <c r="H29" s="16"/>
      <c r="I29" s="11"/>
      <c r="K29" s="29"/>
    </row>
    <row r="30" spans="2:13" x14ac:dyDescent="0.2">
      <c r="B30" s="64" t="s">
        <v>107</v>
      </c>
      <c r="C30" s="65"/>
      <c r="D30" s="9">
        <f t="shared" ref="D30:I30" si="11">SUM(D31:D39)</f>
        <v>1870156764</v>
      </c>
      <c r="E30" s="15">
        <f t="shared" ref="E30:F30" si="12">SUM(E31:E39)</f>
        <v>1150236200.1099999</v>
      </c>
      <c r="F30" s="15">
        <f t="shared" si="12"/>
        <v>3020392964.1099997</v>
      </c>
      <c r="G30" s="15">
        <f t="shared" ref="G30:H30" si="13">SUM(G31:G39)</f>
        <v>2833054844.8599997</v>
      </c>
      <c r="H30" s="15">
        <f t="shared" si="13"/>
        <v>2595493704.8999996</v>
      </c>
      <c r="I30" s="9">
        <f t="shared" si="11"/>
        <v>187338119.25</v>
      </c>
    </row>
    <row r="31" spans="2:13" x14ac:dyDescent="0.2">
      <c r="B31" s="2"/>
      <c r="C31" s="5" t="s">
        <v>26</v>
      </c>
      <c r="D31" s="16">
        <f>+SUMIFS(fuente1!D$3:D$81,fuente1!$A$3:$A$81,'6c.Clasificación Funcional'!$K31,fuente1!$B$3:$B$81,'6c.Clasificación Funcional'!$L31,fuente1!$C$3:$C$81,'6c.Clasificación Funcional'!$M31)</f>
        <v>208878341</v>
      </c>
      <c r="E31" s="16">
        <f>+SUMIFS(fuente1!E$3:E$81,fuente1!$A$3:$A$81,'6c.Clasificación Funcional'!$K31,fuente1!$B$3:$B$81,'6c.Clasificación Funcional'!$L31,fuente1!$C$3:$C$81,'6c.Clasificación Funcional'!$M31)</f>
        <v>-20045403.670000002</v>
      </c>
      <c r="F31" s="16">
        <f>+SUMIFS(fuente1!F$3:F$81,fuente1!$A$3:$A$81,'6c.Clasificación Funcional'!$K31,fuente1!$B$3:$B$81,'6c.Clasificación Funcional'!$L31,fuente1!$C$3:$C$81,'6c.Clasificación Funcional'!$M31)</f>
        <v>188832937.33000001</v>
      </c>
      <c r="G31" s="16">
        <f>+SUMIFS(fuente1!G$3:G$81,fuente1!$A$3:$A$81,'6c.Clasificación Funcional'!$K31,fuente1!$B$3:$B$81,'6c.Clasificación Funcional'!$L31,fuente1!$C$3:$C$81,'6c.Clasificación Funcional'!$M31)</f>
        <v>188716694.81</v>
      </c>
      <c r="H31" s="16">
        <f>+SUMIFS(fuente1!H$3:H$81,fuente1!$A$3:$A$81,'6c.Clasificación Funcional'!$K31,fuente1!$B$3:$B$81,'6c.Clasificación Funcional'!$L31,fuente1!$C$3:$C$81,'6c.Clasificación Funcional'!$M31)</f>
        <v>158556609.12</v>
      </c>
      <c r="I31" s="16">
        <f t="shared" ref="I31:I39" si="14">+F31-G31</f>
        <v>116242.52000001073</v>
      </c>
      <c r="K31" s="29">
        <v>1</v>
      </c>
      <c r="L31" s="30">
        <v>3</v>
      </c>
      <c r="M31" s="30">
        <v>1</v>
      </c>
    </row>
    <row r="32" spans="2:13" x14ac:dyDescent="0.2">
      <c r="B32" s="2"/>
      <c r="C32" s="5" t="s">
        <v>27</v>
      </c>
      <c r="D32" s="16">
        <f>+SUMIFS(fuente1!D$3:D$81,fuente1!$A$3:$A$81,'6c.Clasificación Funcional'!$K32,fuente1!$B$3:$B$81,'6c.Clasificación Funcional'!$L32,fuente1!$C$3:$C$81,'6c.Clasificación Funcional'!$M32)</f>
        <v>1028257121</v>
      </c>
      <c r="E32" s="16">
        <f>+SUMIFS(fuente1!E$3:E$81,fuente1!$A$3:$A$81,'6c.Clasificación Funcional'!$K32,fuente1!$B$3:$B$81,'6c.Clasificación Funcional'!$L32,fuente1!$C$3:$C$81,'6c.Clasificación Funcional'!$M32)</f>
        <v>-447302889.74000001</v>
      </c>
      <c r="F32" s="16">
        <f>+SUMIFS(fuente1!F$3:F$81,fuente1!$A$3:$A$81,'6c.Clasificación Funcional'!$K32,fuente1!$B$3:$B$81,'6c.Clasificación Funcional'!$L32,fuente1!$C$3:$C$81,'6c.Clasificación Funcional'!$M32)</f>
        <v>580954231.25999999</v>
      </c>
      <c r="G32" s="16">
        <f>+SUMIFS(fuente1!G$3:G$81,fuente1!$A$3:$A$81,'6c.Clasificación Funcional'!$K32,fuente1!$B$3:$B$81,'6c.Clasificación Funcional'!$L32,fuente1!$C$3:$C$81,'6c.Clasificación Funcional'!$M32)</f>
        <v>580933984.51999998</v>
      </c>
      <c r="H32" s="16">
        <f>+SUMIFS(fuente1!H$3:H$81,fuente1!$A$3:$A$81,'6c.Clasificación Funcional'!$K32,fuente1!$B$3:$B$81,'6c.Clasificación Funcional'!$L32,fuente1!$C$3:$C$81,'6c.Clasificación Funcional'!$M32)</f>
        <v>500043746.31</v>
      </c>
      <c r="I32" s="16">
        <f t="shared" si="14"/>
        <v>20246.740000009537</v>
      </c>
      <c r="K32" s="29">
        <v>1</v>
      </c>
      <c r="L32" s="30">
        <v>3</v>
      </c>
      <c r="M32" s="30">
        <v>2</v>
      </c>
    </row>
    <row r="33" spans="2:13" x14ac:dyDescent="0.2">
      <c r="B33" s="2"/>
      <c r="C33" s="5" t="s">
        <v>28</v>
      </c>
      <c r="D33" s="16">
        <f>+SUMIFS(fuente1!D$3:D$81,fuente1!$A$3:$A$81,'6c.Clasificación Funcional'!$K33,fuente1!$B$3:$B$81,'6c.Clasificación Funcional'!$L33,fuente1!$C$3:$C$81,'6c.Clasificación Funcional'!$M33)</f>
        <v>0</v>
      </c>
      <c r="E33" s="16">
        <f>+SUMIFS(fuente1!E$3:E$81,fuente1!$A$3:$A$81,'6c.Clasificación Funcional'!$K33,fuente1!$B$3:$B$81,'6c.Clasificación Funcional'!$L33,fuente1!$C$3:$C$81,'6c.Clasificación Funcional'!$M33)</f>
        <v>0</v>
      </c>
      <c r="F33" s="16">
        <f>+SUMIFS(fuente1!F$3:F$81,fuente1!$A$3:$A$81,'6c.Clasificación Funcional'!$K33,fuente1!$B$3:$B$81,'6c.Clasificación Funcional'!$L33,fuente1!$C$3:$C$81,'6c.Clasificación Funcional'!$M33)</f>
        <v>0</v>
      </c>
      <c r="G33" s="16">
        <f>+SUMIFS(fuente1!G$3:G$81,fuente1!$A$3:$A$81,'6c.Clasificación Funcional'!$K33,fuente1!$B$3:$B$81,'6c.Clasificación Funcional'!$L33,fuente1!$C$3:$C$81,'6c.Clasificación Funcional'!$M33)</f>
        <v>0</v>
      </c>
      <c r="H33" s="16">
        <f>+SUMIFS(fuente1!H$3:H$81,fuente1!$A$3:$A$81,'6c.Clasificación Funcional'!$K33,fuente1!$B$3:$B$81,'6c.Clasificación Funcional'!$L33,fuente1!$C$3:$C$81,'6c.Clasificación Funcional'!$M33)</f>
        <v>0</v>
      </c>
      <c r="I33" s="16">
        <f t="shared" si="14"/>
        <v>0</v>
      </c>
      <c r="K33" s="29">
        <v>1</v>
      </c>
      <c r="L33" s="30">
        <v>3</v>
      </c>
      <c r="M33" s="30">
        <v>3</v>
      </c>
    </row>
    <row r="34" spans="2:13" x14ac:dyDescent="0.2">
      <c r="B34" s="2"/>
      <c r="C34" s="5" t="s">
        <v>29</v>
      </c>
      <c r="D34" s="16">
        <f>+SUMIFS(fuente1!D$3:D$81,fuente1!$A$3:$A$81,'6c.Clasificación Funcional'!$K34,fuente1!$B$3:$B$81,'6c.Clasificación Funcional'!$L34,fuente1!$C$3:$C$81,'6c.Clasificación Funcional'!$M34)</f>
        <v>0</v>
      </c>
      <c r="E34" s="16">
        <f>+SUMIFS(fuente1!E$3:E$81,fuente1!$A$3:$A$81,'6c.Clasificación Funcional'!$K34,fuente1!$B$3:$B$81,'6c.Clasificación Funcional'!$L34,fuente1!$C$3:$C$81,'6c.Clasificación Funcional'!$M34)</f>
        <v>0</v>
      </c>
      <c r="F34" s="16">
        <f>+SUMIFS(fuente1!F$3:F$81,fuente1!$A$3:$A$81,'6c.Clasificación Funcional'!$K34,fuente1!$B$3:$B$81,'6c.Clasificación Funcional'!$L34,fuente1!$C$3:$C$81,'6c.Clasificación Funcional'!$M34)</f>
        <v>0</v>
      </c>
      <c r="G34" s="16">
        <f>+SUMIFS(fuente1!G$3:G$81,fuente1!$A$3:$A$81,'6c.Clasificación Funcional'!$K34,fuente1!$B$3:$B$81,'6c.Clasificación Funcional'!$L34,fuente1!$C$3:$C$81,'6c.Clasificación Funcional'!$M34)</f>
        <v>0</v>
      </c>
      <c r="H34" s="16">
        <f>+SUMIFS(fuente1!H$3:H$81,fuente1!$A$3:$A$81,'6c.Clasificación Funcional'!$K34,fuente1!$B$3:$B$81,'6c.Clasificación Funcional'!$L34,fuente1!$C$3:$C$81,'6c.Clasificación Funcional'!$M34)</f>
        <v>0</v>
      </c>
      <c r="I34" s="16">
        <f t="shared" si="14"/>
        <v>0</v>
      </c>
      <c r="K34" s="29">
        <v>1</v>
      </c>
      <c r="L34" s="30">
        <v>3</v>
      </c>
      <c r="M34" s="30">
        <v>4</v>
      </c>
    </row>
    <row r="35" spans="2:13" x14ac:dyDescent="0.2">
      <c r="B35" s="2"/>
      <c r="C35" s="5" t="s">
        <v>30</v>
      </c>
      <c r="D35" s="16">
        <f>+SUMIFS(fuente1!D$3:D$81,fuente1!$A$3:$A$81,'6c.Clasificación Funcional'!$K35,fuente1!$B$3:$B$81,'6c.Clasificación Funcional'!$L35,fuente1!$C$3:$C$81,'6c.Clasificación Funcional'!$M35)</f>
        <v>197412235</v>
      </c>
      <c r="E35" s="16">
        <f>+SUMIFS(fuente1!E$3:E$81,fuente1!$A$3:$A$81,'6c.Clasificación Funcional'!$K35,fuente1!$B$3:$B$81,'6c.Clasificación Funcional'!$L35,fuente1!$C$3:$C$81,'6c.Clasificación Funcional'!$M35)</f>
        <v>1686853403.3399999</v>
      </c>
      <c r="F35" s="16">
        <f>+SUMIFS(fuente1!F$3:F$81,fuente1!$A$3:$A$81,'6c.Clasificación Funcional'!$K35,fuente1!$B$3:$B$81,'6c.Clasificación Funcional'!$L35,fuente1!$C$3:$C$81,'6c.Clasificación Funcional'!$M35)</f>
        <v>1884265638.3399999</v>
      </c>
      <c r="G35" s="16">
        <f>+SUMIFS(fuente1!G$3:G$81,fuente1!$A$3:$A$81,'6c.Clasificación Funcional'!$K35,fuente1!$B$3:$B$81,'6c.Clasificación Funcional'!$L35,fuente1!$C$3:$C$81,'6c.Clasificación Funcional'!$M35)</f>
        <v>1697934038.3299999</v>
      </c>
      <c r="H35" s="16">
        <f>+SUMIFS(fuente1!H$3:H$81,fuente1!$A$3:$A$81,'6c.Clasificación Funcional'!$K35,fuente1!$B$3:$B$81,'6c.Clasificación Funcional'!$L35,fuente1!$C$3:$C$81,'6c.Clasificación Funcional'!$M35)</f>
        <v>1660460012.8599999</v>
      </c>
      <c r="I35" s="16">
        <f t="shared" si="14"/>
        <v>186331600.00999999</v>
      </c>
      <c r="K35" s="29">
        <v>1</v>
      </c>
      <c r="L35" s="30">
        <v>3</v>
      </c>
      <c r="M35" s="30">
        <v>5</v>
      </c>
    </row>
    <row r="36" spans="2:13" x14ac:dyDescent="0.2">
      <c r="B36" s="2"/>
      <c r="C36" s="5" t="s">
        <v>31</v>
      </c>
      <c r="D36" s="16">
        <f>+SUMIFS(fuente1!D$3:D$81,fuente1!$A$3:$A$81,'6c.Clasificación Funcional'!$K36,fuente1!$B$3:$B$81,'6c.Clasificación Funcional'!$L36,fuente1!$C$3:$C$81,'6c.Clasificación Funcional'!$M36)</f>
        <v>0</v>
      </c>
      <c r="E36" s="16">
        <f>+SUMIFS(fuente1!E$3:E$81,fuente1!$A$3:$A$81,'6c.Clasificación Funcional'!$K36,fuente1!$B$3:$B$81,'6c.Clasificación Funcional'!$L36,fuente1!$C$3:$C$81,'6c.Clasificación Funcional'!$M36)</f>
        <v>3623725.19</v>
      </c>
      <c r="F36" s="16">
        <f>+SUMIFS(fuente1!F$3:F$81,fuente1!$A$3:$A$81,'6c.Clasificación Funcional'!$K36,fuente1!$B$3:$B$81,'6c.Clasificación Funcional'!$L36,fuente1!$C$3:$C$81,'6c.Clasificación Funcional'!$M36)</f>
        <v>3623725.19</v>
      </c>
      <c r="G36" s="16">
        <f>+SUMIFS(fuente1!G$3:G$81,fuente1!$A$3:$A$81,'6c.Clasificación Funcional'!$K36,fuente1!$B$3:$B$81,'6c.Clasificación Funcional'!$L36,fuente1!$C$3:$C$81,'6c.Clasificación Funcional'!$M36)</f>
        <v>3524351.93</v>
      </c>
      <c r="H36" s="16">
        <f>+SUMIFS(fuente1!H$3:H$81,fuente1!$A$3:$A$81,'6c.Clasificación Funcional'!$K36,fuente1!$B$3:$B$81,'6c.Clasificación Funcional'!$L36,fuente1!$C$3:$C$81,'6c.Clasificación Funcional'!$M36)</f>
        <v>3524351.93</v>
      </c>
      <c r="I36" s="16">
        <f t="shared" si="14"/>
        <v>99373.259999999776</v>
      </c>
      <c r="K36" s="29">
        <v>1</v>
      </c>
      <c r="L36" s="30">
        <v>3</v>
      </c>
      <c r="M36" s="30">
        <v>6</v>
      </c>
    </row>
    <row r="37" spans="2:13" x14ac:dyDescent="0.2">
      <c r="B37" s="2"/>
      <c r="C37" s="5" t="s">
        <v>32</v>
      </c>
      <c r="D37" s="16">
        <f>+SUMIFS(fuente1!D$3:D$81,fuente1!$A$3:$A$81,'6c.Clasificación Funcional'!$K37,fuente1!$B$3:$B$81,'6c.Clasificación Funcional'!$L37,fuente1!$C$3:$C$81,'6c.Clasificación Funcional'!$M37)</f>
        <v>210517923</v>
      </c>
      <c r="E37" s="16">
        <f>+SUMIFS(fuente1!E$3:E$81,fuente1!$A$3:$A$81,'6c.Clasificación Funcional'!$K37,fuente1!$B$3:$B$81,'6c.Clasificación Funcional'!$L37,fuente1!$C$3:$C$81,'6c.Clasificación Funcional'!$M37)</f>
        <v>-38914450.479999997</v>
      </c>
      <c r="F37" s="16">
        <f>+SUMIFS(fuente1!F$3:F$81,fuente1!$A$3:$A$81,'6c.Clasificación Funcional'!$K37,fuente1!$B$3:$B$81,'6c.Clasificación Funcional'!$L37,fuente1!$C$3:$C$81,'6c.Clasificación Funcional'!$M37)</f>
        <v>171603472.52000001</v>
      </c>
      <c r="G37" s="16">
        <f>+SUMIFS(fuente1!G$3:G$81,fuente1!$A$3:$A$81,'6c.Clasificación Funcional'!$K37,fuente1!$B$3:$B$81,'6c.Clasificación Funcional'!$L37,fuente1!$C$3:$C$81,'6c.Clasificación Funcional'!$M37)</f>
        <v>170832815.80000001</v>
      </c>
      <c r="H37" s="16">
        <f>+SUMIFS(fuente1!H$3:H$81,fuente1!$A$3:$A$81,'6c.Clasificación Funcional'!$K37,fuente1!$B$3:$B$81,'6c.Clasificación Funcional'!$L37,fuente1!$C$3:$C$81,'6c.Clasificación Funcional'!$M37)</f>
        <v>142702964.37</v>
      </c>
      <c r="I37" s="16">
        <f t="shared" si="14"/>
        <v>770656.71999999881</v>
      </c>
      <c r="K37" s="29">
        <v>1</v>
      </c>
      <c r="L37" s="30">
        <v>3</v>
      </c>
      <c r="M37" s="30">
        <v>7</v>
      </c>
    </row>
    <row r="38" spans="2:13" x14ac:dyDescent="0.2">
      <c r="B38" s="2"/>
      <c r="C38" s="5" t="s">
        <v>33</v>
      </c>
      <c r="D38" s="16">
        <f>+SUMIFS(fuente1!D$3:D$81,fuente1!$A$3:$A$81,'6c.Clasificación Funcional'!$K38,fuente1!$B$3:$B$81,'6c.Clasificación Funcional'!$L38,fuente1!$C$3:$C$81,'6c.Clasificación Funcional'!$M38)</f>
        <v>0</v>
      </c>
      <c r="E38" s="16">
        <f>+SUMIFS(fuente1!E$3:E$81,fuente1!$A$3:$A$81,'6c.Clasificación Funcional'!$K38,fuente1!$B$3:$B$81,'6c.Clasificación Funcional'!$L38,fuente1!$C$3:$C$81,'6c.Clasificación Funcional'!$M38)</f>
        <v>0</v>
      </c>
      <c r="F38" s="16">
        <f>+SUMIFS(fuente1!F$3:F$81,fuente1!$A$3:$A$81,'6c.Clasificación Funcional'!$K38,fuente1!$B$3:$B$81,'6c.Clasificación Funcional'!$L38,fuente1!$C$3:$C$81,'6c.Clasificación Funcional'!$M38)</f>
        <v>0</v>
      </c>
      <c r="G38" s="16">
        <f>+SUMIFS(fuente1!G$3:G$81,fuente1!$A$3:$A$81,'6c.Clasificación Funcional'!$K38,fuente1!$B$3:$B$81,'6c.Clasificación Funcional'!$L38,fuente1!$C$3:$C$81,'6c.Clasificación Funcional'!$M38)</f>
        <v>0</v>
      </c>
      <c r="H38" s="16">
        <f>+SUMIFS(fuente1!H$3:H$81,fuente1!$A$3:$A$81,'6c.Clasificación Funcional'!$K38,fuente1!$B$3:$B$81,'6c.Clasificación Funcional'!$L38,fuente1!$C$3:$C$81,'6c.Clasificación Funcional'!$M38)</f>
        <v>0</v>
      </c>
      <c r="I38" s="16">
        <f t="shared" si="14"/>
        <v>0</v>
      </c>
      <c r="K38" s="29">
        <v>1</v>
      </c>
      <c r="L38" s="30">
        <v>3</v>
      </c>
      <c r="M38" s="30">
        <v>8</v>
      </c>
    </row>
    <row r="39" spans="2:13" x14ac:dyDescent="0.2">
      <c r="B39" s="2"/>
      <c r="C39" s="5" t="s">
        <v>34</v>
      </c>
      <c r="D39" s="16">
        <f>+SUMIFS(fuente1!D$3:D$81,fuente1!$A$3:$A$81,'6c.Clasificación Funcional'!$K39,fuente1!$B$3:$B$81,'6c.Clasificación Funcional'!$L39,fuente1!$C$3:$C$81,'6c.Clasificación Funcional'!$M39)+SUMIFS(fuente1!D$3:D$81,fuente1!$A$3:$A$81,1,fuente1!$B$3:$B$81,2,fuente1!$C$3:$C$81,9)</f>
        <v>225091144</v>
      </c>
      <c r="E39" s="16">
        <f>+SUMIFS(fuente1!E$3:E$81,fuente1!$A$3:$A$81,'6c.Clasificación Funcional'!$K39,fuente1!$B$3:$B$81,'6c.Clasificación Funcional'!$L39,fuente1!$C$3:$C$81,'6c.Clasificación Funcional'!$M39)+SUMIFS(fuente1!E$3:E$81,fuente1!$A$3:$A$81,1,fuente1!$B$3:$B$81,2,fuente1!$C$3:$C$81,9)</f>
        <v>-33978184.530000001</v>
      </c>
      <c r="F39" s="16">
        <f>+SUMIFS(fuente1!F$3:F$81,fuente1!$A$3:$A$81,'6c.Clasificación Funcional'!$K39,fuente1!$B$3:$B$81,'6c.Clasificación Funcional'!$L39,fuente1!$C$3:$C$81,'6c.Clasificación Funcional'!$M39)+SUMIFS(fuente1!F$3:F$81,fuente1!$A$3:$A$81,1,fuente1!$B$3:$B$81,2,fuente1!$C$3:$C$81,9)</f>
        <v>191112959.47</v>
      </c>
      <c r="G39" s="16">
        <f>+SUMIFS(fuente1!G$3:G$81,fuente1!$A$3:$A$81,'6c.Clasificación Funcional'!$K39,fuente1!$B$3:$B$81,'6c.Clasificación Funcional'!$L39,fuente1!$C$3:$C$81,'6c.Clasificación Funcional'!$M39)+SUMIFS(fuente1!G$3:G$81,fuente1!$A$3:$A$81,1,fuente1!$B$3:$B$81,2,fuente1!$C$3:$C$81,9)</f>
        <v>191112959.47</v>
      </c>
      <c r="H39" s="16">
        <f>+SUMIFS(fuente1!H$3:H$81,fuente1!$A$3:$A$81,'6c.Clasificación Funcional'!$K39,fuente1!$B$3:$B$81,'6c.Clasificación Funcional'!$L39,fuente1!$C$3:$C$81,'6c.Clasificación Funcional'!$M39)+SUMIFS(fuente1!H$3:H$81,fuente1!$A$3:$A$81,1,fuente1!$B$3:$B$81,2,fuente1!$C$3:$C$81,9)</f>
        <v>130206020.31</v>
      </c>
      <c r="I39" s="16">
        <f t="shared" si="14"/>
        <v>0</v>
      </c>
      <c r="K39" s="29">
        <v>1</v>
      </c>
      <c r="L39" s="30">
        <v>3</v>
      </c>
      <c r="M39" s="30">
        <v>9</v>
      </c>
    </row>
    <row r="40" spans="2:13" x14ac:dyDescent="0.2">
      <c r="B40" s="2"/>
      <c r="C40" s="5"/>
      <c r="D40" s="10"/>
      <c r="E40" s="16"/>
      <c r="F40" s="16"/>
      <c r="G40" s="16"/>
      <c r="H40" s="16"/>
      <c r="I40" s="11"/>
    </row>
    <row r="41" spans="2:13" x14ac:dyDescent="0.2">
      <c r="B41" s="64" t="s">
        <v>108</v>
      </c>
      <c r="C41" s="65"/>
      <c r="D41" s="9">
        <f t="shared" ref="D41:I41" si="15">SUM(D42:D45)</f>
        <v>8585356338</v>
      </c>
      <c r="E41" s="15">
        <f t="shared" ref="E41:F41" si="16">SUM(E42:E45)</f>
        <v>-1085587331.6900001</v>
      </c>
      <c r="F41" s="15">
        <f t="shared" si="16"/>
        <v>7499769006.3099995</v>
      </c>
      <c r="G41" s="15">
        <f t="shared" ref="G41:H41" si="17">SUM(G42:G45)</f>
        <v>7498252703.3099995</v>
      </c>
      <c r="H41" s="15">
        <f t="shared" si="17"/>
        <v>7495336217.54</v>
      </c>
      <c r="I41" s="9">
        <f t="shared" si="15"/>
        <v>1516303</v>
      </c>
    </row>
    <row r="42" spans="2:13" x14ac:dyDescent="0.2">
      <c r="B42" s="2"/>
      <c r="C42" s="7" t="s">
        <v>35</v>
      </c>
      <c r="D42" s="16">
        <f>+SUMIFS(fuente1!D$3:D$81,fuente1!$A$3:$A$81,'6c.Clasificación Funcional'!$K42,fuente1!$B$3:$B$81,'6c.Clasificación Funcional'!$L42,fuente1!$C$3:$C$81,'6c.Clasificación Funcional'!$M42)</f>
        <v>752651468</v>
      </c>
      <c r="E42" s="16">
        <f>+SUMIFS(fuente1!E$3:E$81,fuente1!$A$3:$A$81,'6c.Clasificación Funcional'!$K42,fuente1!$B$3:$B$81,'6c.Clasificación Funcional'!$L42,fuente1!$C$3:$C$81,'6c.Clasificación Funcional'!$M42)</f>
        <v>-505749354.50999999</v>
      </c>
      <c r="F42" s="16">
        <f>+SUMIFS(fuente1!F$3:F$81,fuente1!$A$3:$A$81,'6c.Clasificación Funcional'!$K42,fuente1!$B$3:$B$81,'6c.Clasificación Funcional'!$L42,fuente1!$C$3:$C$81,'6c.Clasificación Funcional'!$M42)</f>
        <v>246902113.49000001</v>
      </c>
      <c r="G42" s="16">
        <f>+SUMIFS(fuente1!G$3:G$81,fuente1!$A$3:$A$81,'6c.Clasificación Funcional'!$K42,fuente1!$B$3:$B$81,'6c.Clasificación Funcional'!$L42,fuente1!$C$3:$C$81,'6c.Clasificación Funcional'!$M42)</f>
        <v>246902113.49000001</v>
      </c>
      <c r="H42" s="16">
        <f>+SUMIFS(fuente1!H$3:H$81,fuente1!$A$3:$A$81,'6c.Clasificación Funcional'!$K42,fuente1!$B$3:$B$81,'6c.Clasificación Funcional'!$L42,fuente1!$C$3:$C$81,'6c.Clasificación Funcional'!$M42)</f>
        <v>243985627.72</v>
      </c>
      <c r="I42" s="16">
        <f t="shared" ref="I42:I45" si="18">+F42-G42</f>
        <v>0</v>
      </c>
      <c r="K42" s="29">
        <v>1</v>
      </c>
      <c r="L42" s="30">
        <v>4</v>
      </c>
      <c r="M42" s="30">
        <v>1</v>
      </c>
    </row>
    <row r="43" spans="2:13" x14ac:dyDescent="0.2">
      <c r="B43" s="2"/>
      <c r="C43" s="7" t="s">
        <v>36</v>
      </c>
      <c r="D43" s="16">
        <f>+SUMIFS(fuente1!D$3:D$81,fuente1!$A$3:$A$81,'6c.Clasificación Funcional'!$K43,fuente1!$B$3:$B$81,'6c.Clasificación Funcional'!$L43,fuente1!$C$3:$C$81,'6c.Clasificación Funcional'!$M43)</f>
        <v>7832704870</v>
      </c>
      <c r="E43" s="16">
        <f>+SUMIFS(fuente1!E$3:E$81,fuente1!$A$3:$A$81,'6c.Clasificación Funcional'!$K43,fuente1!$B$3:$B$81,'6c.Clasificación Funcional'!$L43,fuente1!$C$3:$C$81,'6c.Clasificación Funcional'!$M43)</f>
        <v>-579837977.17999995</v>
      </c>
      <c r="F43" s="16">
        <f>+SUMIFS(fuente1!F$3:F$81,fuente1!$A$3:$A$81,'6c.Clasificación Funcional'!$K43,fuente1!$B$3:$B$81,'6c.Clasificación Funcional'!$L43,fuente1!$C$3:$C$81,'6c.Clasificación Funcional'!$M43)</f>
        <v>7252866892.8199997</v>
      </c>
      <c r="G43" s="16">
        <f>+SUMIFS(fuente1!G$3:G$81,fuente1!$A$3:$A$81,'6c.Clasificación Funcional'!$K43,fuente1!$B$3:$B$81,'6c.Clasificación Funcional'!$L43,fuente1!$C$3:$C$81,'6c.Clasificación Funcional'!$M43)</f>
        <v>7251350589.8199997</v>
      </c>
      <c r="H43" s="16">
        <f>+SUMIFS(fuente1!H$3:H$81,fuente1!$A$3:$A$81,'6c.Clasificación Funcional'!$K43,fuente1!$B$3:$B$81,'6c.Clasificación Funcional'!$L43,fuente1!$C$3:$C$81,'6c.Clasificación Funcional'!$M43)</f>
        <v>7251350589.8199997</v>
      </c>
      <c r="I43" s="16">
        <f t="shared" si="18"/>
        <v>1516303</v>
      </c>
      <c r="K43" s="29">
        <v>1</v>
      </c>
      <c r="L43" s="30">
        <v>4</v>
      </c>
      <c r="M43" s="30">
        <v>2</v>
      </c>
    </row>
    <row r="44" spans="2:13" x14ac:dyDescent="0.2">
      <c r="B44" s="2"/>
      <c r="C44" s="5" t="s">
        <v>37</v>
      </c>
      <c r="D44" s="16">
        <f>+SUMIFS(fuente1!D$3:D$81,fuente1!$A$3:$A$81,'6c.Clasificación Funcional'!$K44,fuente1!$B$3:$B$81,'6c.Clasificación Funcional'!$L44,fuente1!$C$3:$C$81,'6c.Clasificación Funcional'!$M44)</f>
        <v>0</v>
      </c>
      <c r="E44" s="16">
        <f>+SUMIFS(fuente1!E$3:E$81,fuente1!$A$3:$A$81,'6c.Clasificación Funcional'!$K44,fuente1!$B$3:$B$81,'6c.Clasificación Funcional'!$L44,fuente1!$C$3:$C$81,'6c.Clasificación Funcional'!$M44)</f>
        <v>0</v>
      </c>
      <c r="F44" s="16">
        <f>+SUMIFS(fuente1!F$3:F$81,fuente1!$A$3:$A$81,'6c.Clasificación Funcional'!$K44,fuente1!$B$3:$B$81,'6c.Clasificación Funcional'!$L44,fuente1!$C$3:$C$81,'6c.Clasificación Funcional'!$M44)</f>
        <v>0</v>
      </c>
      <c r="G44" s="16">
        <f>+SUMIFS(fuente1!G$3:G$81,fuente1!$A$3:$A$81,'6c.Clasificación Funcional'!$K44,fuente1!$B$3:$B$81,'6c.Clasificación Funcional'!$L44,fuente1!$C$3:$C$81,'6c.Clasificación Funcional'!$M44)</f>
        <v>0</v>
      </c>
      <c r="H44" s="16">
        <f>+SUMIFS(fuente1!H$3:H$81,fuente1!$A$3:$A$81,'6c.Clasificación Funcional'!$K44,fuente1!$B$3:$B$81,'6c.Clasificación Funcional'!$L44,fuente1!$C$3:$C$81,'6c.Clasificación Funcional'!$M44)</f>
        <v>0</v>
      </c>
      <c r="I44" s="16">
        <f t="shared" si="18"/>
        <v>0</v>
      </c>
      <c r="K44" s="29">
        <v>1</v>
      </c>
      <c r="L44" s="30">
        <v>4</v>
      </c>
      <c r="M44" s="30">
        <v>3</v>
      </c>
    </row>
    <row r="45" spans="2:13" ht="13.5" thickBot="1" x14ac:dyDescent="0.25">
      <c r="B45" s="41"/>
      <c r="C45" s="42" t="s">
        <v>38</v>
      </c>
      <c r="D45" s="43">
        <f>+SUMIFS(fuente1!D$3:D$81,fuente1!$A$3:$A$81,'6c.Clasificación Funcional'!$K45,fuente1!$B$3:$B$81,'6c.Clasificación Funcional'!$L45,fuente1!$C$3:$C$81,'6c.Clasificación Funcional'!$M45)</f>
        <v>0</v>
      </c>
      <c r="E45" s="43">
        <f>+SUMIFS(fuente1!E$3:E$81,fuente1!$A$3:$A$81,'6c.Clasificación Funcional'!$K45,fuente1!$B$3:$B$81,'6c.Clasificación Funcional'!$L45,fuente1!$C$3:$C$81,'6c.Clasificación Funcional'!$M45)</f>
        <v>0</v>
      </c>
      <c r="F45" s="43">
        <f>+SUMIFS(fuente1!F$3:F$81,fuente1!$A$3:$A$81,'6c.Clasificación Funcional'!$K45,fuente1!$B$3:$B$81,'6c.Clasificación Funcional'!$L45,fuente1!$C$3:$C$81,'6c.Clasificación Funcional'!$M45)</f>
        <v>0</v>
      </c>
      <c r="G45" s="43">
        <f>+SUMIFS(fuente1!G$3:G$81,fuente1!$A$3:$A$81,'6c.Clasificación Funcional'!$K45,fuente1!$B$3:$B$81,'6c.Clasificación Funcional'!$L45,fuente1!$C$3:$C$81,'6c.Clasificación Funcional'!$M45)</f>
        <v>0</v>
      </c>
      <c r="H45" s="43">
        <f>+SUMIFS(fuente1!H$3:H$81,fuente1!$A$3:$A$81,'6c.Clasificación Funcional'!$K45,fuente1!$B$3:$B$81,'6c.Clasificación Funcional'!$L45,fuente1!$C$3:$C$81,'6c.Clasificación Funcional'!$M45)</f>
        <v>0</v>
      </c>
      <c r="I45" s="43">
        <f t="shared" si="18"/>
        <v>0</v>
      </c>
      <c r="K45" s="29">
        <v>1</v>
      </c>
      <c r="L45" s="30">
        <v>4</v>
      </c>
      <c r="M45" s="30">
        <v>4</v>
      </c>
    </row>
    <row r="46" spans="2:13" x14ac:dyDescent="0.2">
      <c r="B46" s="44"/>
      <c r="C46" s="44"/>
      <c r="D46" s="45"/>
      <c r="E46" s="45"/>
      <c r="F46" s="45"/>
      <c r="G46" s="45"/>
      <c r="H46" s="45"/>
      <c r="I46" s="45"/>
      <c r="K46" s="29"/>
    </row>
    <row r="47" spans="2:13" ht="13.5" thickBot="1" x14ac:dyDescent="0.25">
      <c r="B47" s="12"/>
      <c r="E47" s="12"/>
      <c r="K47" s="29"/>
    </row>
    <row r="48" spans="2:13" ht="20.25" x14ac:dyDescent="0.2">
      <c r="B48" s="56" t="s">
        <v>39</v>
      </c>
      <c r="C48" s="57"/>
      <c r="D48" s="57"/>
      <c r="E48" s="57"/>
      <c r="F48" s="57"/>
      <c r="G48" s="57"/>
      <c r="H48" s="57"/>
      <c r="I48" s="58"/>
      <c r="K48" s="29"/>
    </row>
    <row r="49" spans="2:13" ht="15" x14ac:dyDescent="0.2">
      <c r="B49" s="59" t="s">
        <v>5</v>
      </c>
      <c r="C49" s="60"/>
      <c r="D49" s="60"/>
      <c r="E49" s="60"/>
      <c r="F49" s="60"/>
      <c r="G49" s="60"/>
      <c r="H49" s="60"/>
      <c r="I49" s="61"/>
      <c r="K49" s="29"/>
    </row>
    <row r="50" spans="2:13" ht="15" x14ac:dyDescent="0.2">
      <c r="B50" s="59" t="s">
        <v>10</v>
      </c>
      <c r="C50" s="60"/>
      <c r="D50" s="60"/>
      <c r="E50" s="60"/>
      <c r="F50" s="60"/>
      <c r="G50" s="60"/>
      <c r="H50" s="60"/>
      <c r="I50" s="61"/>
      <c r="K50" s="29"/>
    </row>
    <row r="51" spans="2:13" x14ac:dyDescent="0.2">
      <c r="B51" s="49" t="s">
        <v>112</v>
      </c>
      <c r="C51" s="62"/>
      <c r="D51" s="62"/>
      <c r="E51" s="62"/>
      <c r="F51" s="62"/>
      <c r="G51" s="62"/>
      <c r="H51" s="62"/>
      <c r="I51" s="63"/>
      <c r="K51" s="29"/>
    </row>
    <row r="52" spans="2:13" ht="13.5" thickBot="1" x14ac:dyDescent="0.25">
      <c r="B52" s="46" t="s">
        <v>0</v>
      </c>
      <c r="C52" s="47"/>
      <c r="D52" s="47"/>
      <c r="E52" s="47"/>
      <c r="F52" s="47"/>
      <c r="G52" s="47"/>
      <c r="H52" s="47"/>
      <c r="I52" s="48"/>
      <c r="K52" s="29"/>
    </row>
    <row r="53" spans="2:13" ht="13.5" thickBot="1" x14ac:dyDescent="0.25">
      <c r="B53" s="49" t="s">
        <v>1</v>
      </c>
      <c r="C53" s="50"/>
      <c r="D53" s="51" t="s">
        <v>6</v>
      </c>
      <c r="E53" s="52"/>
      <c r="F53" s="52"/>
      <c r="G53" s="52"/>
      <c r="H53" s="53"/>
      <c r="I53" s="54" t="s">
        <v>7</v>
      </c>
      <c r="K53" s="29"/>
    </row>
    <row r="54" spans="2:13" ht="24.75" thickBot="1" x14ac:dyDescent="0.25">
      <c r="B54" s="46"/>
      <c r="C54" s="48"/>
      <c r="D54" s="36" t="s">
        <v>2</v>
      </c>
      <c r="E54" s="37" t="s">
        <v>8</v>
      </c>
      <c r="F54" s="37" t="s">
        <v>9</v>
      </c>
      <c r="G54" s="37" t="s">
        <v>3</v>
      </c>
      <c r="H54" s="37" t="s">
        <v>4</v>
      </c>
      <c r="I54" s="55"/>
    </row>
    <row r="55" spans="2:13" x14ac:dyDescent="0.2">
      <c r="B55" s="64" t="s">
        <v>109</v>
      </c>
      <c r="C55" s="65"/>
      <c r="D55" s="9">
        <f t="shared" ref="D55:I55" si="19">D56+D66+D75+D86</f>
        <v>39242155968</v>
      </c>
      <c r="E55" s="15">
        <f t="shared" ref="E55:F55" si="20">E56+E66+E75+E86</f>
        <v>7266970597.5999994</v>
      </c>
      <c r="F55" s="15">
        <f t="shared" si="20"/>
        <v>46509126565.599998</v>
      </c>
      <c r="G55" s="15">
        <f t="shared" ref="G55:H55" si="21">G56+G66+G75+G86</f>
        <v>46044700567.550003</v>
      </c>
      <c r="H55" s="15">
        <f t="shared" si="21"/>
        <v>44983607546.5</v>
      </c>
      <c r="I55" s="9">
        <f t="shared" si="19"/>
        <v>464425998.05000132</v>
      </c>
    </row>
    <row r="56" spans="2:13" x14ac:dyDescent="0.2">
      <c r="B56" s="64" t="s">
        <v>110</v>
      </c>
      <c r="C56" s="65"/>
      <c r="D56" s="9">
        <f t="shared" ref="D56:I56" si="22">SUM(D57:D64)</f>
        <v>209871974</v>
      </c>
      <c r="E56" s="15">
        <f t="shared" ref="E56:F56" si="23">SUM(E57:E64)</f>
        <v>132541213.32000001</v>
      </c>
      <c r="F56" s="15">
        <f t="shared" si="23"/>
        <v>342413187.31999999</v>
      </c>
      <c r="G56" s="15">
        <f t="shared" ref="G56:H56" si="24">SUM(G57:G64)</f>
        <v>324163222.51000005</v>
      </c>
      <c r="H56" s="15">
        <f t="shared" si="24"/>
        <v>316007247.15000004</v>
      </c>
      <c r="I56" s="9">
        <f t="shared" si="22"/>
        <v>18249964.809999995</v>
      </c>
    </row>
    <row r="57" spans="2:13" x14ac:dyDescent="0.2">
      <c r="B57" s="2"/>
      <c r="C57" s="5" t="s">
        <v>11</v>
      </c>
      <c r="D57" s="16">
        <f>+SUMIFS(fuente1!D$3:D$81,fuente1!$A$3:$A$81,'6c.Clasificación Funcional'!$K57,fuente1!$B$3:$B$81,'6c.Clasificación Funcional'!$L57,fuente1!$C$3:$C$81,'6c.Clasificación Funcional'!$M57)</f>
        <v>0</v>
      </c>
      <c r="E57" s="16">
        <f>+SUMIFS(fuente1!E$3:E$81,fuente1!$A$3:$A$81,'6c.Clasificación Funcional'!$K57,fuente1!$B$3:$B$81,'6c.Clasificación Funcional'!$L57,fuente1!$C$3:$C$81,'6c.Clasificación Funcional'!$M57)</f>
        <v>0</v>
      </c>
      <c r="F57" s="16">
        <f>+SUMIFS(fuente1!F$3:F$81,fuente1!$A$3:$A$81,'6c.Clasificación Funcional'!$K57,fuente1!$B$3:$B$81,'6c.Clasificación Funcional'!$L57,fuente1!$C$3:$C$81,'6c.Clasificación Funcional'!$M57)</f>
        <v>0</v>
      </c>
      <c r="G57" s="16">
        <f>+SUMIFS(fuente1!G$3:G$81,fuente1!$A$3:$A$81,'6c.Clasificación Funcional'!$K57,fuente1!$B$3:$B$81,'6c.Clasificación Funcional'!$L57,fuente1!$C$3:$C$81,'6c.Clasificación Funcional'!$M57)</f>
        <v>0</v>
      </c>
      <c r="H57" s="16">
        <f>+SUMIFS(fuente1!H$3:H$81,fuente1!$A$3:$A$81,'6c.Clasificación Funcional'!$K57,fuente1!$B$3:$B$81,'6c.Clasificación Funcional'!$L57,fuente1!$C$3:$C$81,'6c.Clasificación Funcional'!$M57)</f>
        <v>0</v>
      </c>
      <c r="I57" s="16">
        <f t="shared" ref="I57:I64" si="25">+F57-G57</f>
        <v>0</v>
      </c>
      <c r="K57" s="29">
        <v>2</v>
      </c>
      <c r="L57" s="30">
        <v>1</v>
      </c>
      <c r="M57" s="30">
        <v>1</v>
      </c>
    </row>
    <row r="58" spans="2:13" x14ac:dyDescent="0.2">
      <c r="B58" s="2"/>
      <c r="C58" s="5" t="s">
        <v>12</v>
      </c>
      <c r="D58" s="16">
        <f>+SUMIFS(fuente1!D$3:D$81,fuente1!$A$3:$A$81,'6c.Clasificación Funcional'!$K58,fuente1!$B$3:$B$81,'6c.Clasificación Funcional'!$L58,fuente1!$C$3:$C$81,'6c.Clasificación Funcional'!$M58)</f>
        <v>0</v>
      </c>
      <c r="E58" s="16">
        <f>+SUMIFS(fuente1!E$3:E$81,fuente1!$A$3:$A$81,'6c.Clasificación Funcional'!$K58,fuente1!$B$3:$B$81,'6c.Clasificación Funcional'!$L58,fuente1!$C$3:$C$81,'6c.Clasificación Funcional'!$M58)</f>
        <v>66351128.289999999</v>
      </c>
      <c r="F58" s="16">
        <f>+SUMIFS(fuente1!F$3:F$81,fuente1!$A$3:$A$81,'6c.Clasificación Funcional'!$K58,fuente1!$B$3:$B$81,'6c.Clasificación Funcional'!$L58,fuente1!$C$3:$C$81,'6c.Clasificación Funcional'!$M58)</f>
        <v>66351128.289999999</v>
      </c>
      <c r="G58" s="16">
        <f>+SUMIFS(fuente1!G$3:G$81,fuente1!$A$3:$A$81,'6c.Clasificación Funcional'!$K58,fuente1!$B$3:$B$81,'6c.Clasificación Funcional'!$L58,fuente1!$C$3:$C$81,'6c.Clasificación Funcional'!$M58)</f>
        <v>62514989.869999997</v>
      </c>
      <c r="H58" s="16">
        <f>+SUMIFS(fuente1!H$3:H$81,fuente1!$A$3:$A$81,'6c.Clasificación Funcional'!$K58,fuente1!$B$3:$B$81,'6c.Clasificación Funcional'!$L58,fuente1!$C$3:$C$81,'6c.Clasificación Funcional'!$M58)</f>
        <v>62514989.869999997</v>
      </c>
      <c r="I58" s="16">
        <f t="shared" si="25"/>
        <v>3836138.4200000018</v>
      </c>
      <c r="K58" s="29">
        <v>2</v>
      </c>
      <c r="L58" s="30">
        <v>1</v>
      </c>
      <c r="M58" s="30">
        <v>2</v>
      </c>
    </row>
    <row r="59" spans="2:13" x14ac:dyDescent="0.2">
      <c r="B59" s="2"/>
      <c r="C59" s="5" t="s">
        <v>13</v>
      </c>
      <c r="D59" s="16">
        <f>+SUMIFS(fuente1!D$3:D$81,fuente1!$A$3:$A$81,'6c.Clasificación Funcional'!$K59,fuente1!$B$3:$B$81,'6c.Clasificación Funcional'!$L59,fuente1!$C$3:$C$81,'6c.Clasificación Funcional'!$M59)</f>
        <v>0</v>
      </c>
      <c r="E59" s="16">
        <f>+SUMIFS(fuente1!E$3:E$81,fuente1!$A$3:$A$81,'6c.Clasificación Funcional'!$K59,fuente1!$B$3:$B$81,'6c.Clasificación Funcional'!$L59,fuente1!$C$3:$C$81,'6c.Clasificación Funcional'!$M59)</f>
        <v>17849295.989999998</v>
      </c>
      <c r="F59" s="16">
        <f>+SUMIFS(fuente1!F$3:F$81,fuente1!$A$3:$A$81,'6c.Clasificación Funcional'!$K59,fuente1!$B$3:$B$81,'6c.Clasificación Funcional'!$L59,fuente1!$C$3:$C$81,'6c.Clasificación Funcional'!$M59)</f>
        <v>17849295.989999998</v>
      </c>
      <c r="G59" s="16">
        <f>+SUMIFS(fuente1!G$3:G$81,fuente1!$A$3:$A$81,'6c.Clasificación Funcional'!$K59,fuente1!$B$3:$B$81,'6c.Clasificación Funcional'!$L59,fuente1!$C$3:$C$81,'6c.Clasificación Funcional'!$M59)</f>
        <v>16311607.99</v>
      </c>
      <c r="H59" s="16">
        <f>+SUMIFS(fuente1!H$3:H$81,fuente1!$A$3:$A$81,'6c.Clasificación Funcional'!$K59,fuente1!$B$3:$B$81,'6c.Clasificación Funcional'!$L59,fuente1!$C$3:$C$81,'6c.Clasificación Funcional'!$M59)</f>
        <v>16311607.99</v>
      </c>
      <c r="I59" s="16">
        <f t="shared" si="25"/>
        <v>1537687.9999999981</v>
      </c>
      <c r="K59" s="29">
        <v>2</v>
      </c>
      <c r="L59" s="30">
        <v>1</v>
      </c>
      <c r="M59" s="30">
        <v>3</v>
      </c>
    </row>
    <row r="60" spans="2:13" x14ac:dyDescent="0.2">
      <c r="B60" s="2"/>
      <c r="C60" s="5" t="s">
        <v>14</v>
      </c>
      <c r="D60" s="16">
        <f>+SUMIFS(fuente1!D$3:D$81,fuente1!$A$3:$A$81,'6c.Clasificación Funcional'!$K60,fuente1!$B$3:$B$81,'6c.Clasificación Funcional'!$L60,fuente1!$C$3:$C$81,'6c.Clasificación Funcional'!$M60)</f>
        <v>0</v>
      </c>
      <c r="E60" s="16">
        <f>+SUMIFS(fuente1!E$3:E$81,fuente1!$A$3:$A$81,'6c.Clasificación Funcional'!$K60,fuente1!$B$3:$B$81,'6c.Clasificación Funcional'!$L60,fuente1!$C$3:$C$81,'6c.Clasificación Funcional'!$M60)</f>
        <v>0</v>
      </c>
      <c r="F60" s="16">
        <f>+SUMIFS(fuente1!F$3:F$81,fuente1!$A$3:$A$81,'6c.Clasificación Funcional'!$K60,fuente1!$B$3:$B$81,'6c.Clasificación Funcional'!$L60,fuente1!$C$3:$C$81,'6c.Clasificación Funcional'!$M60)</f>
        <v>0</v>
      </c>
      <c r="G60" s="16">
        <f>+SUMIFS(fuente1!G$3:G$81,fuente1!$A$3:$A$81,'6c.Clasificación Funcional'!$K60,fuente1!$B$3:$B$81,'6c.Clasificación Funcional'!$L60,fuente1!$C$3:$C$81,'6c.Clasificación Funcional'!$M60)</f>
        <v>0</v>
      </c>
      <c r="H60" s="16">
        <f>+SUMIFS(fuente1!H$3:H$81,fuente1!$A$3:$A$81,'6c.Clasificación Funcional'!$K60,fuente1!$B$3:$B$81,'6c.Clasificación Funcional'!$L60,fuente1!$C$3:$C$81,'6c.Clasificación Funcional'!$M60)</f>
        <v>0</v>
      </c>
      <c r="I60" s="16">
        <f t="shared" si="25"/>
        <v>0</v>
      </c>
      <c r="K60" s="29">
        <v>2</v>
      </c>
      <c r="L60" s="30">
        <v>1</v>
      </c>
      <c r="M60" s="30">
        <v>4</v>
      </c>
    </row>
    <row r="61" spans="2:13" x14ac:dyDescent="0.2">
      <c r="B61" s="2"/>
      <c r="C61" s="5" t="s">
        <v>15</v>
      </c>
      <c r="D61" s="16">
        <f>+SUMIFS(fuente1!D$3:D$81,fuente1!$A$3:$A$81,'6c.Clasificación Funcional'!$K61,fuente1!$B$3:$B$81,'6c.Clasificación Funcional'!$L61,fuente1!$C$3:$C$81,'6c.Clasificación Funcional'!$M61)</f>
        <v>0</v>
      </c>
      <c r="E61" s="16">
        <f>+SUMIFS(fuente1!E$3:E$81,fuente1!$A$3:$A$81,'6c.Clasificación Funcional'!$K61,fuente1!$B$3:$B$81,'6c.Clasificación Funcional'!$L61,fuente1!$C$3:$C$81,'6c.Clasificación Funcional'!$M61)</f>
        <v>3749818.13</v>
      </c>
      <c r="F61" s="16">
        <f>+SUMIFS(fuente1!F$3:F$81,fuente1!$A$3:$A$81,'6c.Clasificación Funcional'!$K61,fuente1!$B$3:$B$81,'6c.Clasificación Funcional'!$L61,fuente1!$C$3:$C$81,'6c.Clasificación Funcional'!$M61)</f>
        <v>3749818.13</v>
      </c>
      <c r="G61" s="16">
        <f>+SUMIFS(fuente1!G$3:G$81,fuente1!$A$3:$A$81,'6c.Clasificación Funcional'!$K61,fuente1!$B$3:$B$81,'6c.Clasificación Funcional'!$L61,fuente1!$C$3:$C$81,'6c.Clasificación Funcional'!$M61)</f>
        <v>3168320.59</v>
      </c>
      <c r="H61" s="16">
        <f>+SUMIFS(fuente1!H$3:H$81,fuente1!$A$3:$A$81,'6c.Clasificación Funcional'!$K61,fuente1!$B$3:$B$81,'6c.Clasificación Funcional'!$L61,fuente1!$C$3:$C$81,'6c.Clasificación Funcional'!$M61)</f>
        <v>3168320.59</v>
      </c>
      <c r="I61" s="16">
        <f t="shared" si="25"/>
        <v>581497.54</v>
      </c>
      <c r="K61" s="29">
        <v>2</v>
      </c>
      <c r="L61" s="30">
        <v>1</v>
      </c>
      <c r="M61" s="30">
        <v>5</v>
      </c>
    </row>
    <row r="62" spans="2:13" x14ac:dyDescent="0.2">
      <c r="B62" s="2"/>
      <c r="C62" s="5" t="s">
        <v>16</v>
      </c>
      <c r="D62" s="16">
        <f>+SUMIFS(fuente1!D$3:D$81,fuente1!$A$3:$A$81,'6c.Clasificación Funcional'!$K62,fuente1!$B$3:$B$81,'6c.Clasificación Funcional'!$L62,fuente1!$C$3:$C$81,'6c.Clasificación Funcional'!$M62)</f>
        <v>0</v>
      </c>
      <c r="E62" s="16">
        <f>+SUMIFS(fuente1!E$3:E$81,fuente1!$A$3:$A$81,'6c.Clasificación Funcional'!$K62,fuente1!$B$3:$B$81,'6c.Clasificación Funcional'!$L62,fuente1!$C$3:$C$81,'6c.Clasificación Funcional'!$M62)</f>
        <v>278073.53999999998</v>
      </c>
      <c r="F62" s="16">
        <f>+SUMIFS(fuente1!F$3:F$81,fuente1!$A$3:$A$81,'6c.Clasificación Funcional'!$K62,fuente1!$B$3:$B$81,'6c.Clasificación Funcional'!$L62,fuente1!$C$3:$C$81,'6c.Clasificación Funcional'!$M62)</f>
        <v>278073.53999999998</v>
      </c>
      <c r="G62" s="16">
        <f>+SUMIFS(fuente1!G$3:G$81,fuente1!$A$3:$A$81,'6c.Clasificación Funcional'!$K62,fuente1!$B$3:$B$81,'6c.Clasificación Funcional'!$L62,fuente1!$C$3:$C$81,'6c.Clasificación Funcional'!$M62)</f>
        <v>278073.53999999998</v>
      </c>
      <c r="H62" s="16">
        <f>+SUMIFS(fuente1!H$3:H$81,fuente1!$A$3:$A$81,'6c.Clasificación Funcional'!$K62,fuente1!$B$3:$B$81,'6c.Clasificación Funcional'!$L62,fuente1!$C$3:$C$81,'6c.Clasificación Funcional'!$M62)</f>
        <v>278073.53999999998</v>
      </c>
      <c r="I62" s="16">
        <f t="shared" si="25"/>
        <v>0</v>
      </c>
      <c r="K62" s="29">
        <v>2</v>
      </c>
      <c r="L62" s="30">
        <v>1</v>
      </c>
      <c r="M62" s="30">
        <v>6</v>
      </c>
    </row>
    <row r="63" spans="2:13" x14ac:dyDescent="0.2">
      <c r="B63" s="2"/>
      <c r="C63" s="5" t="s">
        <v>17</v>
      </c>
      <c r="D63" s="16">
        <f>+SUMIFS(fuente1!D$3:D$81,fuente1!$A$3:$A$81,'6c.Clasificación Funcional'!$K63,fuente1!$B$3:$B$81,'6c.Clasificación Funcional'!$L63,fuente1!$C$3:$C$81,'6c.Clasificación Funcional'!$M63)</f>
        <v>209871974</v>
      </c>
      <c r="E63" s="16">
        <f>+SUMIFS(fuente1!E$3:E$81,fuente1!$A$3:$A$81,'6c.Clasificación Funcional'!$K63,fuente1!$B$3:$B$81,'6c.Clasificación Funcional'!$L63,fuente1!$C$3:$C$81,'6c.Clasificación Funcional'!$M63)</f>
        <v>42594471.310000002</v>
      </c>
      <c r="F63" s="16">
        <f>+SUMIFS(fuente1!F$3:F$81,fuente1!$A$3:$A$81,'6c.Clasificación Funcional'!$K63,fuente1!$B$3:$B$81,'6c.Clasificación Funcional'!$L63,fuente1!$C$3:$C$81,'6c.Clasificación Funcional'!$M63)</f>
        <v>252466445.31</v>
      </c>
      <c r="G63" s="16">
        <f>+SUMIFS(fuente1!G$3:G$81,fuente1!$A$3:$A$81,'6c.Clasificación Funcional'!$K63,fuente1!$B$3:$B$81,'6c.Clasificación Funcional'!$L63,fuente1!$C$3:$C$81,'6c.Clasificación Funcional'!$M63)</f>
        <v>240171804.46000001</v>
      </c>
      <c r="H63" s="16">
        <f>+SUMIFS(fuente1!H$3:H$81,fuente1!$A$3:$A$81,'6c.Clasificación Funcional'!$K63,fuente1!$B$3:$B$81,'6c.Clasificación Funcional'!$L63,fuente1!$C$3:$C$81,'6c.Clasificación Funcional'!$M63)</f>
        <v>232015829.09999999</v>
      </c>
      <c r="I63" s="16">
        <f t="shared" si="25"/>
        <v>12294640.849999994</v>
      </c>
      <c r="K63" s="29">
        <v>2</v>
      </c>
      <c r="L63" s="30">
        <v>1</v>
      </c>
      <c r="M63" s="30">
        <v>7</v>
      </c>
    </row>
    <row r="64" spans="2:13" x14ac:dyDescent="0.2">
      <c r="B64" s="2"/>
      <c r="C64" s="5" t="s">
        <v>18</v>
      </c>
      <c r="D64" s="16">
        <f>+SUMIFS(fuente1!D$3:D$81,fuente1!$A$3:$A$81,'6c.Clasificación Funcional'!$K64,fuente1!$B$3:$B$81,'6c.Clasificación Funcional'!$L64,fuente1!$C$3:$C$81,'6c.Clasificación Funcional'!$M64)</f>
        <v>0</v>
      </c>
      <c r="E64" s="16">
        <f>+SUMIFS(fuente1!E$3:E$81,fuente1!$A$3:$A$81,'6c.Clasificación Funcional'!$K64,fuente1!$B$3:$B$81,'6c.Clasificación Funcional'!$L64,fuente1!$C$3:$C$81,'6c.Clasificación Funcional'!$M64)</f>
        <v>1718426.06</v>
      </c>
      <c r="F64" s="16">
        <f>+SUMIFS(fuente1!F$3:F$81,fuente1!$A$3:$A$81,'6c.Clasificación Funcional'!$K64,fuente1!$B$3:$B$81,'6c.Clasificación Funcional'!$L64,fuente1!$C$3:$C$81,'6c.Clasificación Funcional'!$M64)</f>
        <v>1718426.06</v>
      </c>
      <c r="G64" s="16">
        <f>+SUMIFS(fuente1!G$3:G$81,fuente1!$A$3:$A$81,'6c.Clasificación Funcional'!$K64,fuente1!$B$3:$B$81,'6c.Clasificación Funcional'!$L64,fuente1!$C$3:$C$81,'6c.Clasificación Funcional'!$M64)</f>
        <v>1718426.06</v>
      </c>
      <c r="H64" s="16">
        <f>+SUMIFS(fuente1!H$3:H$81,fuente1!$A$3:$A$81,'6c.Clasificación Funcional'!$K64,fuente1!$B$3:$B$81,'6c.Clasificación Funcional'!$L64,fuente1!$C$3:$C$81,'6c.Clasificación Funcional'!$M64)</f>
        <v>1718426.06</v>
      </c>
      <c r="I64" s="16">
        <f t="shared" si="25"/>
        <v>0</v>
      </c>
      <c r="K64" s="29">
        <v>2</v>
      </c>
      <c r="L64" s="30">
        <v>1</v>
      </c>
      <c r="M64" s="30">
        <v>8</v>
      </c>
    </row>
    <row r="65" spans="2:13" x14ac:dyDescent="0.2">
      <c r="B65" s="2"/>
      <c r="C65" s="5"/>
      <c r="D65" s="10"/>
      <c r="E65" s="16"/>
      <c r="F65" s="16"/>
      <c r="G65" s="16"/>
      <c r="H65" s="16"/>
      <c r="I65" s="11"/>
    </row>
    <row r="66" spans="2:13" x14ac:dyDescent="0.2">
      <c r="B66" s="64" t="s">
        <v>106</v>
      </c>
      <c r="C66" s="65"/>
      <c r="D66" s="9">
        <f t="shared" ref="D66:I66" si="26">SUM(D67:D73)</f>
        <v>31156626796</v>
      </c>
      <c r="E66" s="15">
        <f t="shared" ref="E66:F66" si="27">SUM(E67:E73)</f>
        <v>6430736834.5999994</v>
      </c>
      <c r="F66" s="15">
        <f t="shared" si="27"/>
        <v>37587363630.599998</v>
      </c>
      <c r="G66" s="15">
        <f t="shared" ref="G66:H66" si="28">SUM(G67:G73)</f>
        <v>37570455697.32</v>
      </c>
      <c r="H66" s="15">
        <f t="shared" si="28"/>
        <v>36482191105.709999</v>
      </c>
      <c r="I66" s="9">
        <f t="shared" si="26"/>
        <v>16907933.280001223</v>
      </c>
    </row>
    <row r="67" spans="2:13" x14ac:dyDescent="0.2">
      <c r="B67" s="2"/>
      <c r="C67" s="5" t="s">
        <v>19</v>
      </c>
      <c r="D67" s="16">
        <f>+SUMIFS(fuente1!D$3:D$81,fuente1!$A$3:$A$81,'6c.Clasificación Funcional'!$K67,fuente1!$B$3:$B$81,'6c.Clasificación Funcional'!$L67,fuente1!$C$3:$C$81,'6c.Clasificación Funcional'!$M67)</f>
        <v>618000</v>
      </c>
      <c r="E67" s="16">
        <f>+SUMIFS(fuente1!E$3:E$81,fuente1!$A$3:$A$81,'6c.Clasificación Funcional'!$K67,fuente1!$B$3:$B$81,'6c.Clasificación Funcional'!$L67,fuente1!$C$3:$C$81,'6c.Clasificación Funcional'!$M67)</f>
        <v>5336.32</v>
      </c>
      <c r="F67" s="16">
        <f>+SUMIFS(fuente1!F$3:F$81,fuente1!$A$3:$A$81,'6c.Clasificación Funcional'!$K67,fuente1!$B$3:$B$81,'6c.Clasificación Funcional'!$L67,fuente1!$C$3:$C$81,'6c.Clasificación Funcional'!$M67)</f>
        <v>623336.31999999995</v>
      </c>
      <c r="G67" s="16">
        <f>+SUMIFS(fuente1!G$3:G$81,fuente1!$A$3:$A$81,'6c.Clasificación Funcional'!$K67,fuente1!$B$3:$B$81,'6c.Clasificación Funcional'!$L67,fuente1!$C$3:$C$81,'6c.Clasificación Funcional'!$M67)</f>
        <v>623336.31999999995</v>
      </c>
      <c r="H67" s="16">
        <f>+SUMIFS(fuente1!H$3:H$81,fuente1!$A$3:$A$81,'6c.Clasificación Funcional'!$K67,fuente1!$B$3:$B$81,'6c.Clasificación Funcional'!$L67,fuente1!$C$3:$C$81,'6c.Clasificación Funcional'!$M67)</f>
        <v>623336.31999999995</v>
      </c>
      <c r="I67" s="16">
        <f t="shared" ref="I67:I73" si="29">+F67-G67</f>
        <v>0</v>
      </c>
      <c r="K67" s="29">
        <v>2</v>
      </c>
      <c r="L67" s="30">
        <v>2</v>
      </c>
      <c r="M67" s="30">
        <v>1</v>
      </c>
    </row>
    <row r="68" spans="2:13" x14ac:dyDescent="0.2">
      <c r="B68" s="2"/>
      <c r="C68" s="5" t="s">
        <v>20</v>
      </c>
      <c r="D68" s="16">
        <f>+SUMIFS(fuente1!D$3:D$81,fuente1!$A$3:$A$81,'6c.Clasificación Funcional'!$K68,fuente1!$B$3:$B$81,'6c.Clasificación Funcional'!$L68,fuente1!$C$3:$C$81,'6c.Clasificación Funcional'!$M68)</f>
        <v>382888006</v>
      </c>
      <c r="E68" s="16">
        <f>+SUMIFS(fuente1!E$3:E$81,fuente1!$A$3:$A$81,'6c.Clasificación Funcional'!$K68,fuente1!$B$3:$B$81,'6c.Clasificación Funcional'!$L68,fuente1!$C$3:$C$81,'6c.Clasificación Funcional'!$M68)</f>
        <v>87499624.810000002</v>
      </c>
      <c r="F68" s="16">
        <f>+SUMIFS(fuente1!F$3:F$81,fuente1!$A$3:$A$81,'6c.Clasificación Funcional'!$K68,fuente1!$B$3:$B$81,'6c.Clasificación Funcional'!$L68,fuente1!$C$3:$C$81,'6c.Clasificación Funcional'!$M68)</f>
        <v>470387630.81</v>
      </c>
      <c r="G68" s="16">
        <f>+SUMIFS(fuente1!G$3:G$81,fuente1!$A$3:$A$81,'6c.Clasificación Funcional'!$K68,fuente1!$B$3:$B$81,'6c.Clasificación Funcional'!$L68,fuente1!$C$3:$C$81,'6c.Clasificación Funcional'!$M68)</f>
        <v>470278882.5</v>
      </c>
      <c r="H68" s="16">
        <f>+SUMIFS(fuente1!H$3:H$81,fuente1!$A$3:$A$81,'6c.Clasificación Funcional'!$K68,fuente1!$B$3:$B$81,'6c.Clasificación Funcional'!$L68,fuente1!$C$3:$C$81,'6c.Clasificación Funcional'!$M68)</f>
        <v>470278882.5</v>
      </c>
      <c r="I68" s="16">
        <f t="shared" si="29"/>
        <v>108748.31000000238</v>
      </c>
      <c r="K68" s="29">
        <v>2</v>
      </c>
      <c r="L68" s="30">
        <v>2</v>
      </c>
      <c r="M68" s="30">
        <v>2</v>
      </c>
    </row>
    <row r="69" spans="2:13" x14ac:dyDescent="0.2">
      <c r="B69" s="2"/>
      <c r="C69" s="5" t="s">
        <v>21</v>
      </c>
      <c r="D69" s="16">
        <f>+SUMIFS(fuente1!D$3:D$81,fuente1!$A$3:$A$81,'6c.Clasificación Funcional'!$K69,fuente1!$B$3:$B$81,'6c.Clasificación Funcional'!$L69,fuente1!$C$3:$C$81,'6c.Clasificación Funcional'!$M69)</f>
        <v>6815496729</v>
      </c>
      <c r="E69" s="16">
        <f>+SUMIFS(fuente1!E$3:E$81,fuente1!$A$3:$A$81,'6c.Clasificación Funcional'!$K69,fuente1!$B$3:$B$81,'6c.Clasificación Funcional'!$L69,fuente1!$C$3:$C$81,'6c.Clasificación Funcional'!$M69)</f>
        <v>426018928.47000003</v>
      </c>
      <c r="F69" s="16">
        <f>+SUMIFS(fuente1!F$3:F$81,fuente1!$A$3:$A$81,'6c.Clasificación Funcional'!$K69,fuente1!$B$3:$B$81,'6c.Clasificación Funcional'!$L69,fuente1!$C$3:$C$81,'6c.Clasificación Funcional'!$M69)</f>
        <v>7241515657.4700003</v>
      </c>
      <c r="G69" s="16">
        <f>+SUMIFS(fuente1!G$3:G$81,fuente1!$A$3:$A$81,'6c.Clasificación Funcional'!$K69,fuente1!$B$3:$B$81,'6c.Clasificación Funcional'!$L69,fuente1!$C$3:$C$81,'6c.Clasificación Funcional'!$M69)</f>
        <v>7227414783.79</v>
      </c>
      <c r="H69" s="16">
        <f>+SUMIFS(fuente1!H$3:H$81,fuente1!$A$3:$A$81,'6c.Clasificación Funcional'!$K69,fuente1!$B$3:$B$81,'6c.Clasificación Funcional'!$L69,fuente1!$C$3:$C$81,'6c.Clasificación Funcional'!$M69)</f>
        <v>7203103170.3400002</v>
      </c>
      <c r="I69" s="16">
        <f t="shared" si="29"/>
        <v>14100873.680000305</v>
      </c>
      <c r="K69" s="29">
        <v>2</v>
      </c>
      <c r="L69" s="30">
        <v>2</v>
      </c>
      <c r="M69" s="30">
        <v>3</v>
      </c>
    </row>
    <row r="70" spans="2:13" x14ac:dyDescent="0.2">
      <c r="B70" s="2"/>
      <c r="C70" s="5" t="s">
        <v>22</v>
      </c>
      <c r="D70" s="16">
        <f>+SUMIFS(fuente1!D$3:D$81,fuente1!$A$3:$A$81,'6c.Clasificación Funcional'!$K70,fuente1!$B$3:$B$81,'6c.Clasificación Funcional'!$L70,fuente1!$C$3:$C$81,'6c.Clasificación Funcional'!$M70)</f>
        <v>0</v>
      </c>
      <c r="E70" s="16">
        <f>+SUMIFS(fuente1!E$3:E$81,fuente1!$A$3:$A$81,'6c.Clasificación Funcional'!$K70,fuente1!$B$3:$B$81,'6c.Clasificación Funcional'!$L70,fuente1!$C$3:$C$81,'6c.Clasificación Funcional'!$M70)</f>
        <v>2359596.85</v>
      </c>
      <c r="F70" s="16">
        <f>+SUMIFS(fuente1!F$3:F$81,fuente1!$A$3:$A$81,'6c.Clasificación Funcional'!$K70,fuente1!$B$3:$B$81,'6c.Clasificación Funcional'!$L70,fuente1!$C$3:$C$81,'6c.Clasificación Funcional'!$M70)</f>
        <v>2359596.85</v>
      </c>
      <c r="G70" s="16">
        <f>+SUMIFS(fuente1!G$3:G$81,fuente1!$A$3:$A$81,'6c.Clasificación Funcional'!$K70,fuente1!$B$3:$B$81,'6c.Clasificación Funcional'!$L70,fuente1!$C$3:$C$81,'6c.Clasificación Funcional'!$M70)</f>
        <v>2359596.85</v>
      </c>
      <c r="H70" s="16">
        <f>+SUMIFS(fuente1!H$3:H$81,fuente1!$A$3:$A$81,'6c.Clasificación Funcional'!$K70,fuente1!$B$3:$B$81,'6c.Clasificación Funcional'!$L70,fuente1!$C$3:$C$81,'6c.Clasificación Funcional'!$M70)</f>
        <v>2121596.85</v>
      </c>
      <c r="I70" s="16">
        <f t="shared" si="29"/>
        <v>0</v>
      </c>
      <c r="K70" s="29">
        <v>2</v>
      </c>
      <c r="L70" s="30">
        <v>2</v>
      </c>
      <c r="M70" s="30">
        <v>4</v>
      </c>
    </row>
    <row r="71" spans="2:13" x14ac:dyDescent="0.2">
      <c r="B71" s="2"/>
      <c r="C71" s="5" t="s">
        <v>23</v>
      </c>
      <c r="D71" s="16">
        <f>+SUMIFS(fuente1!D$3:D$81,fuente1!$A$3:$A$81,'6c.Clasificación Funcional'!$K71,fuente1!$B$3:$B$81,'6c.Clasificación Funcional'!$L71,fuente1!$C$3:$C$81,'6c.Clasificación Funcional'!$M71)</f>
        <v>23349876648</v>
      </c>
      <c r="E71" s="16">
        <f>+SUMIFS(fuente1!E$3:E$81,fuente1!$A$3:$A$81,'6c.Clasificación Funcional'!$K71,fuente1!$B$3:$B$81,'6c.Clasificación Funcional'!$L71,fuente1!$C$3:$C$81,'6c.Clasificación Funcional'!$M71)</f>
        <v>5910816626.75</v>
      </c>
      <c r="F71" s="16">
        <f>+SUMIFS(fuente1!F$3:F$81,fuente1!$A$3:$A$81,'6c.Clasificación Funcional'!$K71,fuente1!$B$3:$B$81,'6c.Clasificación Funcional'!$L71,fuente1!$C$3:$C$81,'6c.Clasificación Funcional'!$M71)</f>
        <v>29260693274.75</v>
      </c>
      <c r="G71" s="16">
        <f>+SUMIFS(fuente1!G$3:G$81,fuente1!$A$3:$A$81,'6c.Clasificación Funcional'!$K71,fuente1!$B$3:$B$81,'6c.Clasificación Funcional'!$L71,fuente1!$C$3:$C$81,'6c.Clasificación Funcional'!$M71)</f>
        <v>29257994963.459999</v>
      </c>
      <c r="H71" s="16">
        <f>+SUMIFS(fuente1!H$3:H$81,fuente1!$A$3:$A$81,'6c.Clasificación Funcional'!$K71,fuente1!$B$3:$B$81,'6c.Clasificación Funcional'!$L71,fuente1!$C$3:$C$81,'6c.Clasificación Funcional'!$M71)</f>
        <v>28194279985.299999</v>
      </c>
      <c r="I71" s="16">
        <f t="shared" si="29"/>
        <v>2698311.2900009155</v>
      </c>
      <c r="K71" s="29">
        <v>2</v>
      </c>
      <c r="L71" s="30">
        <v>2</v>
      </c>
      <c r="M71" s="30">
        <v>5</v>
      </c>
    </row>
    <row r="72" spans="2:13" x14ac:dyDescent="0.2">
      <c r="B72" s="2"/>
      <c r="C72" s="5" t="s">
        <v>24</v>
      </c>
      <c r="D72" s="16">
        <f>+SUMIFS(fuente1!D$3:D$81,fuente1!$A$3:$A$81,'6c.Clasificación Funcional'!$K72,fuente1!$B$3:$B$81,'6c.Clasificación Funcional'!$L72,fuente1!$C$3:$C$81,'6c.Clasificación Funcional'!$M72)</f>
        <v>607747413</v>
      </c>
      <c r="E72" s="16">
        <f>+SUMIFS(fuente1!E$3:E$81,fuente1!$A$3:$A$81,'6c.Clasificación Funcional'!$K72,fuente1!$B$3:$B$81,'6c.Clasificación Funcional'!$L72,fuente1!$C$3:$C$81,'6c.Clasificación Funcional'!$M72)</f>
        <v>3334023.74</v>
      </c>
      <c r="F72" s="16">
        <f>+SUMIFS(fuente1!F$3:F$81,fuente1!$A$3:$A$81,'6c.Clasificación Funcional'!$K72,fuente1!$B$3:$B$81,'6c.Clasificación Funcional'!$L72,fuente1!$C$3:$C$81,'6c.Clasificación Funcional'!$M72)</f>
        <v>611081436.74000001</v>
      </c>
      <c r="G72" s="16">
        <f>+SUMIFS(fuente1!G$3:G$81,fuente1!$A$3:$A$81,'6c.Clasificación Funcional'!$K72,fuente1!$B$3:$B$81,'6c.Clasificación Funcional'!$L72,fuente1!$C$3:$C$81,'6c.Clasificación Funcional'!$M72)</f>
        <v>611081436.74000001</v>
      </c>
      <c r="H72" s="16">
        <f>+SUMIFS(fuente1!H$3:H$81,fuente1!$A$3:$A$81,'6c.Clasificación Funcional'!$K72,fuente1!$B$3:$B$81,'6c.Clasificación Funcional'!$L72,fuente1!$C$3:$C$81,'6c.Clasificación Funcional'!$M72)</f>
        <v>611081436.74000001</v>
      </c>
      <c r="I72" s="16">
        <f t="shared" si="29"/>
        <v>0</v>
      </c>
      <c r="K72" s="29">
        <v>2</v>
      </c>
      <c r="L72" s="30">
        <v>2</v>
      </c>
      <c r="M72" s="30">
        <v>6</v>
      </c>
    </row>
    <row r="73" spans="2:13" x14ac:dyDescent="0.2">
      <c r="B73" s="2"/>
      <c r="C73" s="5" t="s">
        <v>25</v>
      </c>
      <c r="D73" s="16">
        <f>+SUMIFS(fuente1!D$3:D$81,fuente1!$A$3:$A$81,'6c.Clasificación Funcional'!$K73,fuente1!$B$3:$B$81,'6c.Clasificación Funcional'!$L73,fuente1!$C$3:$C$81,'6c.Clasificación Funcional'!$M73)</f>
        <v>0</v>
      </c>
      <c r="E73" s="16">
        <f>+SUMIFS(fuente1!E$3:E$81,fuente1!$A$3:$A$81,'6c.Clasificación Funcional'!$K73,fuente1!$B$3:$B$81,'6c.Clasificación Funcional'!$L73,fuente1!$C$3:$C$81,'6c.Clasificación Funcional'!$M73)</f>
        <v>702697.66</v>
      </c>
      <c r="F73" s="16">
        <f>+SUMIFS(fuente1!F$3:F$81,fuente1!$A$3:$A$81,'6c.Clasificación Funcional'!$K73,fuente1!$B$3:$B$81,'6c.Clasificación Funcional'!$L73,fuente1!$C$3:$C$81,'6c.Clasificación Funcional'!$M73)</f>
        <v>702697.66</v>
      </c>
      <c r="G73" s="16">
        <f>+SUMIFS(fuente1!G$3:G$81,fuente1!$A$3:$A$81,'6c.Clasificación Funcional'!$K73,fuente1!$B$3:$B$81,'6c.Clasificación Funcional'!$L73,fuente1!$C$3:$C$81,'6c.Clasificación Funcional'!$M73)</f>
        <v>702697.66</v>
      </c>
      <c r="H73" s="16">
        <f>+SUMIFS(fuente1!H$3:H$81,fuente1!$A$3:$A$81,'6c.Clasificación Funcional'!$K73,fuente1!$B$3:$B$81,'6c.Clasificación Funcional'!$L73,fuente1!$C$3:$C$81,'6c.Clasificación Funcional'!$M73)</f>
        <v>702697.66</v>
      </c>
      <c r="I73" s="16">
        <f t="shared" si="29"/>
        <v>0</v>
      </c>
      <c r="K73" s="29">
        <v>2</v>
      </c>
      <c r="L73" s="30">
        <v>2</v>
      </c>
      <c r="M73" s="30">
        <v>7</v>
      </c>
    </row>
    <row r="74" spans="2:13" x14ac:dyDescent="0.2">
      <c r="B74" s="2"/>
      <c r="C74" s="5"/>
      <c r="D74" s="10"/>
      <c r="E74" s="16"/>
      <c r="F74" s="16"/>
      <c r="G74" s="16"/>
      <c r="H74" s="16"/>
      <c r="I74" s="11"/>
    </row>
    <row r="75" spans="2:13" x14ac:dyDescent="0.2">
      <c r="B75" s="64" t="s">
        <v>107</v>
      </c>
      <c r="C75" s="65"/>
      <c r="D75" s="9">
        <f t="shared" ref="D75:I75" si="30">SUM(D76:D84)</f>
        <v>0</v>
      </c>
      <c r="E75" s="15">
        <f t="shared" ref="E75:F75" si="31">SUM(E76:E84)</f>
        <v>798480970.43000007</v>
      </c>
      <c r="F75" s="15">
        <f t="shared" si="31"/>
        <v>798480970.43000007</v>
      </c>
      <c r="G75" s="15">
        <f t="shared" ref="G75:H75" si="32">SUM(G76:G84)</f>
        <v>559217709.66999996</v>
      </c>
      <c r="H75" s="15">
        <f t="shared" si="32"/>
        <v>608908977.50999999</v>
      </c>
      <c r="I75" s="9">
        <f t="shared" si="30"/>
        <v>239263260.76000008</v>
      </c>
    </row>
    <row r="76" spans="2:13" x14ac:dyDescent="0.2">
      <c r="B76" s="2"/>
      <c r="C76" s="5" t="s">
        <v>26</v>
      </c>
      <c r="D76" s="16">
        <f>+SUMIFS(fuente1!D$3:D$81,fuente1!$A$3:$A$81,'6c.Clasificación Funcional'!$K76,fuente1!$B$3:$B$81,'6c.Clasificación Funcional'!$L76,fuente1!$C$3:$C$81,'6c.Clasificación Funcional'!$M76)</f>
        <v>0</v>
      </c>
      <c r="E76" s="16">
        <f>+SUMIFS(fuente1!E$3:E$81,fuente1!$A$3:$A$81,'6c.Clasificación Funcional'!$K76,fuente1!$B$3:$B$81,'6c.Clasificación Funcional'!$L76,fuente1!$C$3:$C$81,'6c.Clasificación Funcional'!$M76)</f>
        <v>352149.86</v>
      </c>
      <c r="F76" s="16">
        <f>+SUMIFS(fuente1!F$3:F$81,fuente1!$A$3:$A$81,'6c.Clasificación Funcional'!$K76,fuente1!$B$3:$B$81,'6c.Clasificación Funcional'!$L76,fuente1!$C$3:$C$81,'6c.Clasificación Funcional'!$M76)</f>
        <v>352149.86</v>
      </c>
      <c r="G76" s="16">
        <f>+SUMIFS(fuente1!G$3:G$81,fuente1!$A$3:$A$81,'6c.Clasificación Funcional'!$K76,fuente1!$B$3:$B$81,'6c.Clasificación Funcional'!$L76,fuente1!$C$3:$C$81,'6c.Clasificación Funcional'!$M76)</f>
        <v>352149.86</v>
      </c>
      <c r="H76" s="16">
        <f>+SUMIFS(fuente1!H$3:H$81,fuente1!$A$3:$A$81,'6c.Clasificación Funcional'!$K76,fuente1!$B$3:$B$81,'6c.Clasificación Funcional'!$L76,fuente1!$C$3:$C$81,'6c.Clasificación Funcional'!$M76)</f>
        <v>352149.86</v>
      </c>
      <c r="I76" s="16">
        <f t="shared" ref="I76:I84" si="33">+F76-G76</f>
        <v>0</v>
      </c>
      <c r="K76" s="29">
        <v>2</v>
      </c>
      <c r="L76" s="30">
        <v>3</v>
      </c>
      <c r="M76" s="30">
        <v>1</v>
      </c>
    </row>
    <row r="77" spans="2:13" x14ac:dyDescent="0.2">
      <c r="B77" s="2"/>
      <c r="C77" s="5" t="s">
        <v>27</v>
      </c>
      <c r="D77" s="16">
        <f>+SUMIFS(fuente1!D$3:D$81,fuente1!$A$3:$A$81,'6c.Clasificación Funcional'!$K77,fuente1!$B$3:$B$81,'6c.Clasificación Funcional'!$L77,fuente1!$C$3:$C$81,'6c.Clasificación Funcional'!$M77)</f>
        <v>0</v>
      </c>
      <c r="E77" s="16">
        <f>+SUMIFS(fuente1!E$3:E$81,fuente1!$A$3:$A$81,'6c.Clasificación Funcional'!$K77,fuente1!$B$3:$B$81,'6c.Clasificación Funcional'!$L77,fuente1!$C$3:$C$81,'6c.Clasificación Funcional'!$M77)</f>
        <v>3000942.07</v>
      </c>
      <c r="F77" s="16">
        <f>+SUMIFS(fuente1!F$3:F$81,fuente1!$A$3:$A$81,'6c.Clasificación Funcional'!$K77,fuente1!$B$3:$B$81,'6c.Clasificación Funcional'!$L77,fuente1!$C$3:$C$81,'6c.Clasificación Funcional'!$M77)</f>
        <v>3000942.07</v>
      </c>
      <c r="G77" s="16">
        <f>+SUMIFS(fuente1!G$3:G$81,fuente1!$A$3:$A$81,'6c.Clasificación Funcional'!$K77,fuente1!$B$3:$B$81,'6c.Clasificación Funcional'!$L77,fuente1!$C$3:$C$81,'6c.Clasificación Funcional'!$M77)</f>
        <v>3000942.07</v>
      </c>
      <c r="H77" s="16">
        <f>+SUMIFS(fuente1!H$3:H$81,fuente1!$A$3:$A$81,'6c.Clasificación Funcional'!$K77,fuente1!$B$3:$B$81,'6c.Clasificación Funcional'!$L77,fuente1!$C$3:$C$81,'6c.Clasificación Funcional'!$M77)</f>
        <v>3000942.07</v>
      </c>
      <c r="I77" s="16">
        <f t="shared" si="33"/>
        <v>0</v>
      </c>
      <c r="K77" s="29">
        <v>2</v>
      </c>
      <c r="L77" s="30">
        <v>3</v>
      </c>
      <c r="M77" s="30">
        <v>2</v>
      </c>
    </row>
    <row r="78" spans="2:13" x14ac:dyDescent="0.2">
      <c r="B78" s="2"/>
      <c r="C78" s="5" t="s">
        <v>28</v>
      </c>
      <c r="D78" s="16">
        <f>+SUMIFS(fuente1!D$3:D$81,fuente1!$A$3:$A$81,'6c.Clasificación Funcional'!$K78,fuente1!$B$3:$B$81,'6c.Clasificación Funcional'!$L78,fuente1!$C$3:$C$81,'6c.Clasificación Funcional'!$M78)</f>
        <v>0</v>
      </c>
      <c r="E78" s="16">
        <f>+SUMIFS(fuente1!E$3:E$81,fuente1!$A$3:$A$81,'6c.Clasificación Funcional'!$K78,fuente1!$B$3:$B$81,'6c.Clasificación Funcional'!$L78,fuente1!$C$3:$C$81,'6c.Clasificación Funcional'!$M78)</f>
        <v>0</v>
      </c>
      <c r="F78" s="16">
        <f>+SUMIFS(fuente1!F$3:F$81,fuente1!$A$3:$A$81,'6c.Clasificación Funcional'!$K78,fuente1!$B$3:$B$81,'6c.Clasificación Funcional'!$L78,fuente1!$C$3:$C$81,'6c.Clasificación Funcional'!$M78)</f>
        <v>0</v>
      </c>
      <c r="G78" s="16">
        <f>+SUMIFS(fuente1!G$3:G$81,fuente1!$A$3:$A$81,'6c.Clasificación Funcional'!$K78,fuente1!$B$3:$B$81,'6c.Clasificación Funcional'!$L78,fuente1!$C$3:$C$81,'6c.Clasificación Funcional'!$M78)</f>
        <v>0</v>
      </c>
      <c r="H78" s="16">
        <f>+SUMIFS(fuente1!H$3:H$81,fuente1!$A$3:$A$81,'6c.Clasificación Funcional'!$K78,fuente1!$B$3:$B$81,'6c.Clasificación Funcional'!$L78,fuente1!$C$3:$C$81,'6c.Clasificación Funcional'!$M78)</f>
        <v>0</v>
      </c>
      <c r="I78" s="16">
        <f t="shared" si="33"/>
        <v>0</v>
      </c>
      <c r="K78" s="29">
        <v>2</v>
      </c>
      <c r="L78" s="30">
        <v>3</v>
      </c>
      <c r="M78" s="30">
        <v>3</v>
      </c>
    </row>
    <row r="79" spans="2:13" x14ac:dyDescent="0.2">
      <c r="B79" s="2"/>
      <c r="C79" s="5" t="s">
        <v>29</v>
      </c>
      <c r="D79" s="16">
        <f>+SUMIFS(fuente1!D$3:D$81,fuente1!$A$3:$A$81,'6c.Clasificación Funcional'!$K79,fuente1!$B$3:$B$81,'6c.Clasificación Funcional'!$L79,fuente1!$C$3:$C$81,'6c.Clasificación Funcional'!$M79)</f>
        <v>0</v>
      </c>
      <c r="E79" s="16">
        <f>+SUMIFS(fuente1!E$3:E$81,fuente1!$A$3:$A$81,'6c.Clasificación Funcional'!$K79,fuente1!$B$3:$B$81,'6c.Clasificación Funcional'!$L79,fuente1!$C$3:$C$81,'6c.Clasificación Funcional'!$M79)</f>
        <v>0</v>
      </c>
      <c r="F79" s="16">
        <f>+SUMIFS(fuente1!F$3:F$81,fuente1!$A$3:$A$81,'6c.Clasificación Funcional'!$K79,fuente1!$B$3:$B$81,'6c.Clasificación Funcional'!$L79,fuente1!$C$3:$C$81,'6c.Clasificación Funcional'!$M79)</f>
        <v>0</v>
      </c>
      <c r="G79" s="16">
        <f>+SUMIFS(fuente1!G$3:G$81,fuente1!$A$3:$A$81,'6c.Clasificación Funcional'!$K79,fuente1!$B$3:$B$81,'6c.Clasificación Funcional'!$L79,fuente1!$C$3:$C$81,'6c.Clasificación Funcional'!$M79)</f>
        <v>0</v>
      </c>
      <c r="H79" s="16">
        <f>+SUMIFS(fuente1!H$3:H$81,fuente1!$A$3:$A$81,'6c.Clasificación Funcional'!$K79,fuente1!$B$3:$B$81,'6c.Clasificación Funcional'!$L79,fuente1!$C$3:$C$81,'6c.Clasificación Funcional'!$M79)</f>
        <v>0</v>
      </c>
      <c r="I79" s="16">
        <f t="shared" si="33"/>
        <v>0</v>
      </c>
      <c r="K79" s="29">
        <v>2</v>
      </c>
      <c r="L79" s="30">
        <v>3</v>
      </c>
      <c r="M79" s="30">
        <v>4</v>
      </c>
    </row>
    <row r="80" spans="2:13" x14ac:dyDescent="0.2">
      <c r="B80" s="2"/>
      <c r="C80" s="5" t="s">
        <v>30</v>
      </c>
      <c r="D80" s="16">
        <f>+SUMIFS(fuente1!D$3:D$81,fuente1!$A$3:$A$81,'6c.Clasificación Funcional'!$K80,fuente1!$B$3:$B$81,'6c.Clasificación Funcional'!$L80,fuente1!$C$3:$C$81,'6c.Clasificación Funcional'!$M80)</f>
        <v>0</v>
      </c>
      <c r="E80" s="16">
        <f>+SUMIFS(fuente1!E$3:E$81,fuente1!$A$3:$A$81,'6c.Clasificación Funcional'!$K80,fuente1!$B$3:$B$81,'6c.Clasificación Funcional'!$L80,fuente1!$C$3:$C$81,'6c.Clasificación Funcional'!$M80)</f>
        <v>14406966.66</v>
      </c>
      <c r="F80" s="16">
        <f>+SUMIFS(fuente1!F$3:F$81,fuente1!$A$3:$A$81,'6c.Clasificación Funcional'!$K80,fuente1!$B$3:$B$81,'6c.Clasificación Funcional'!$L80,fuente1!$C$3:$C$81,'6c.Clasificación Funcional'!$M80)</f>
        <v>14406966.66</v>
      </c>
      <c r="G80" s="16">
        <f>+SUMIFS(fuente1!G$3:G$81,fuente1!$A$3:$A$81,'6c.Clasificación Funcional'!$K80,fuente1!$B$3:$B$81,'6c.Clasificación Funcional'!$L80,fuente1!$C$3:$C$81,'6c.Clasificación Funcional'!$M80)</f>
        <v>1886843.41</v>
      </c>
      <c r="H80" s="16">
        <f>+SUMIFS(fuente1!H$3:H$81,fuente1!$A$3:$A$81,'6c.Clasificación Funcional'!$K80,fuente1!$B$3:$B$81,'6c.Clasificación Funcional'!$L80,fuente1!$C$3:$C$81,'6c.Clasificación Funcional'!$M80)</f>
        <v>1886843.41</v>
      </c>
      <c r="I80" s="16">
        <f t="shared" si="33"/>
        <v>12520123.25</v>
      </c>
      <c r="K80" s="29">
        <v>2</v>
      </c>
      <c r="L80" s="30">
        <v>3</v>
      </c>
      <c r="M80" s="30">
        <v>5</v>
      </c>
    </row>
    <row r="81" spans="2:13" x14ac:dyDescent="0.2">
      <c r="B81" s="2"/>
      <c r="C81" s="5" t="s">
        <v>31</v>
      </c>
      <c r="D81" s="16">
        <f>+SUMIFS(fuente1!D$3:D$81,fuente1!$A$3:$A$81,'6c.Clasificación Funcional'!$K81,fuente1!$B$3:$B$81,'6c.Clasificación Funcional'!$L81,fuente1!$C$3:$C$81,'6c.Clasificación Funcional'!$M81)</f>
        <v>0</v>
      </c>
      <c r="E81" s="16">
        <f>+SUMIFS(fuente1!E$3:E$81,fuente1!$A$3:$A$81,'6c.Clasificación Funcional'!$K81,fuente1!$B$3:$B$81,'6c.Clasificación Funcional'!$L81,fuente1!$C$3:$C$81,'6c.Clasificación Funcional'!$M81)</f>
        <v>0</v>
      </c>
      <c r="F81" s="16">
        <f>+SUMIFS(fuente1!F$3:F$81,fuente1!$A$3:$A$81,'6c.Clasificación Funcional'!$K81,fuente1!$B$3:$B$81,'6c.Clasificación Funcional'!$L81,fuente1!$C$3:$C$81,'6c.Clasificación Funcional'!$M81)</f>
        <v>0</v>
      </c>
      <c r="G81" s="16">
        <f>+SUMIFS(fuente1!G$3:G$81,fuente1!$A$3:$A$81,'6c.Clasificación Funcional'!$K81,fuente1!$B$3:$B$81,'6c.Clasificación Funcional'!$L81,fuente1!$C$3:$C$81,'6c.Clasificación Funcional'!$M81)</f>
        <v>0</v>
      </c>
      <c r="H81" s="16">
        <f>+SUMIFS(fuente1!H$3:H$81,fuente1!$A$3:$A$81,'6c.Clasificación Funcional'!$K81,fuente1!$B$3:$B$81,'6c.Clasificación Funcional'!$L81,fuente1!$C$3:$C$81,'6c.Clasificación Funcional'!$M81)</f>
        <v>0</v>
      </c>
      <c r="I81" s="16">
        <f t="shared" si="33"/>
        <v>0</v>
      </c>
      <c r="K81" s="29">
        <v>2</v>
      </c>
      <c r="L81" s="30">
        <v>3</v>
      </c>
      <c r="M81" s="30">
        <v>6</v>
      </c>
    </row>
    <row r="82" spans="2:13" x14ac:dyDescent="0.2">
      <c r="B82" s="2"/>
      <c r="C82" s="5" t="s">
        <v>32</v>
      </c>
      <c r="D82" s="16">
        <f>+SUMIFS(fuente1!D$3:D$81,fuente1!$A$3:$A$81,'6c.Clasificación Funcional'!$K82,fuente1!$B$3:$B$81,'6c.Clasificación Funcional'!$L82,fuente1!$C$3:$C$81,'6c.Clasificación Funcional'!$M82)</f>
        <v>0</v>
      </c>
      <c r="E82" s="16">
        <f>+SUMIFS(fuente1!E$3:E$81,fuente1!$A$3:$A$81,'6c.Clasificación Funcional'!$K82,fuente1!$B$3:$B$81,'6c.Clasificación Funcional'!$L82,fuente1!$C$3:$C$81,'6c.Clasificación Funcional'!$M82)</f>
        <v>4804883.9000000004</v>
      </c>
      <c r="F82" s="16">
        <f>+SUMIFS(fuente1!F$3:F$81,fuente1!$A$3:$A$81,'6c.Clasificación Funcional'!$K82,fuente1!$B$3:$B$81,'6c.Clasificación Funcional'!$L82,fuente1!$C$3:$C$81,'6c.Clasificación Funcional'!$M82)</f>
        <v>4804883.9000000004</v>
      </c>
      <c r="G82" s="16">
        <f>+SUMIFS(fuente1!G$3:G$81,fuente1!$A$3:$A$81,'6c.Clasificación Funcional'!$K82,fuente1!$B$3:$B$81,'6c.Clasificación Funcional'!$L82,fuente1!$C$3:$C$81,'6c.Clasificación Funcional'!$M82)</f>
        <v>3204883.67</v>
      </c>
      <c r="H82" s="16">
        <f>+SUMIFS(fuente1!H$3:H$81,fuente1!$A$3:$A$81,'6c.Clasificación Funcional'!$K82,fuente1!$B$3:$B$81,'6c.Clasificación Funcional'!$L82,fuente1!$C$3:$C$81,'6c.Clasificación Funcional'!$M82)</f>
        <v>3204883.67</v>
      </c>
      <c r="I82" s="16">
        <f t="shared" si="33"/>
        <v>1600000.2300000004</v>
      </c>
      <c r="K82" s="29">
        <v>2</v>
      </c>
      <c r="L82" s="30">
        <v>3</v>
      </c>
      <c r="M82" s="30">
        <v>7</v>
      </c>
    </row>
    <row r="83" spans="2:13" x14ac:dyDescent="0.2">
      <c r="B83" s="2"/>
      <c r="C83" s="5" t="s">
        <v>33</v>
      </c>
      <c r="D83" s="16">
        <f>+SUMIFS(fuente1!D$3:D$81,fuente1!$A$3:$A$81,'6c.Clasificación Funcional'!$K83,fuente1!$B$3:$B$81,'6c.Clasificación Funcional'!$L83,fuente1!$C$3:$C$81,'6c.Clasificación Funcional'!$M83)</f>
        <v>0</v>
      </c>
      <c r="E83" s="16">
        <f>+SUMIFS(fuente1!E$3:E$81,fuente1!$A$3:$A$81,'6c.Clasificación Funcional'!$K83,fuente1!$B$3:$B$81,'6c.Clasificación Funcional'!$L83,fuente1!$C$3:$C$81,'6c.Clasificación Funcional'!$M83)</f>
        <v>0</v>
      </c>
      <c r="F83" s="16">
        <f>+SUMIFS(fuente1!F$3:F$81,fuente1!$A$3:$A$81,'6c.Clasificación Funcional'!$K83,fuente1!$B$3:$B$81,'6c.Clasificación Funcional'!$L83,fuente1!$C$3:$C$81,'6c.Clasificación Funcional'!$M83)</f>
        <v>0</v>
      </c>
      <c r="G83" s="16">
        <f>+SUMIFS(fuente1!G$3:G$81,fuente1!$A$3:$A$81,'6c.Clasificación Funcional'!$K83,fuente1!$B$3:$B$81,'6c.Clasificación Funcional'!$L83,fuente1!$C$3:$C$81,'6c.Clasificación Funcional'!$M83)</f>
        <v>0</v>
      </c>
      <c r="H83" s="16">
        <f>+SUMIFS(fuente1!H$3:H$81,fuente1!$A$3:$A$81,'6c.Clasificación Funcional'!$K83,fuente1!$B$3:$B$81,'6c.Clasificación Funcional'!$L83,fuente1!$C$3:$C$81,'6c.Clasificación Funcional'!$M83)</f>
        <v>0</v>
      </c>
      <c r="I83" s="16">
        <f t="shared" si="33"/>
        <v>0</v>
      </c>
      <c r="K83" s="29">
        <v>2</v>
      </c>
      <c r="L83" s="30">
        <v>3</v>
      </c>
      <c r="M83" s="30">
        <v>8</v>
      </c>
    </row>
    <row r="84" spans="2:13" x14ac:dyDescent="0.2">
      <c r="B84" s="2"/>
      <c r="C84" s="5" t="s">
        <v>34</v>
      </c>
      <c r="D84" s="16">
        <f>+SUMIFS(fuente1!D$3:D$81,fuente1!$A$3:$A$81,'6c.Clasificación Funcional'!$K84,fuente1!$B$3:$B$81,'6c.Clasificación Funcional'!$L84,fuente1!$C$3:$C$81,'6c.Clasificación Funcional'!$M84)+SUMIFS(fuente1!D$3:D$81,fuente1!$A$3:$A$81,2,fuente1!$B$3:$B$81,2,fuente1!$C$3:$C$81,9)</f>
        <v>0</v>
      </c>
      <c r="E84" s="16">
        <f>+SUMIFS(fuente1!E$3:E$81,fuente1!$A$3:$A$81,'6c.Clasificación Funcional'!$K84,fuente1!$B$3:$B$81,'6c.Clasificación Funcional'!$L84,fuente1!$C$3:$C$81,'6c.Clasificación Funcional'!$M84)+SUMIFS(fuente1!E$3:E$81,fuente1!$A$3:$A$81,2,fuente1!$B$3:$B$81,2,fuente1!$C$3:$C$81,9)</f>
        <v>775916027.94000006</v>
      </c>
      <c r="F84" s="16">
        <f>+SUMIFS(fuente1!F$3:F$81,fuente1!$A$3:$A$81,'6c.Clasificación Funcional'!$K84,fuente1!$B$3:$B$81,'6c.Clasificación Funcional'!$L84,fuente1!$C$3:$C$81,'6c.Clasificación Funcional'!$M84)+SUMIFS(fuente1!F$3:F$81,fuente1!$A$3:$A$81,2,fuente1!$B$3:$B$81,2,fuente1!$C$3:$C$81,9)</f>
        <v>775916027.94000006</v>
      </c>
      <c r="G84" s="16">
        <f>+SUMIFS(fuente1!G$3:G$81,fuente1!$A$3:$A$81,'6c.Clasificación Funcional'!$K84,fuente1!$B$3:$B$81,'6c.Clasificación Funcional'!$L84,fuente1!$C$3:$C$81,'6c.Clasificación Funcional'!$M84)+SUMIFS(fuente1!G$3:G$81,fuente1!$A$3:$A$81,2,fuente1!$B$3:$B$81,2,fuente1!$C$3:$C$81,9)</f>
        <v>550772890.65999997</v>
      </c>
      <c r="H84" s="16">
        <f>+SUMIFS(fuente1!H$3:H$81,fuente1!$A$3:$A$81,'6c.Clasificación Funcional'!$K84,fuente1!$B$3:$B$81,'6c.Clasificación Funcional'!$L84,fuente1!$C$3:$C$81,'6c.Clasificación Funcional'!$M84)+SUMIFS(fuente1!H$3:H$81,fuente1!$A$3:$A$81,2,fuente1!$B$3:$B$81,2,fuente1!$C$3:$C$81,9)</f>
        <v>600464158.5</v>
      </c>
      <c r="I84" s="16">
        <f t="shared" si="33"/>
        <v>225143137.28000009</v>
      </c>
      <c r="K84" s="29">
        <v>2</v>
      </c>
      <c r="L84" s="30">
        <v>3</v>
      </c>
      <c r="M84" s="30">
        <v>9</v>
      </c>
    </row>
    <row r="85" spans="2:13" x14ac:dyDescent="0.2">
      <c r="B85" s="2"/>
      <c r="C85" s="5"/>
      <c r="D85" s="10"/>
      <c r="E85" s="16"/>
      <c r="F85" s="16"/>
      <c r="G85" s="16"/>
      <c r="H85" s="16"/>
      <c r="I85" s="11"/>
    </row>
    <row r="86" spans="2:13" x14ac:dyDescent="0.2">
      <c r="B86" s="64" t="s">
        <v>108</v>
      </c>
      <c r="C86" s="65"/>
      <c r="D86" s="9">
        <f t="shared" ref="D86:I86" si="34">SUM(D87:D90)</f>
        <v>7875657198</v>
      </c>
      <c r="E86" s="15">
        <f t="shared" ref="E86:F86" si="35">SUM(E87:E90)</f>
        <v>-94788420.75</v>
      </c>
      <c r="F86" s="15">
        <f t="shared" si="35"/>
        <v>7780868777.25</v>
      </c>
      <c r="G86" s="15">
        <f t="shared" ref="G86:H86" si="36">SUM(G87:G90)</f>
        <v>7590863938.0499992</v>
      </c>
      <c r="H86" s="15">
        <f t="shared" si="36"/>
        <v>7576500216.1300001</v>
      </c>
      <c r="I86" s="9">
        <f t="shared" si="34"/>
        <v>190004839.20000005</v>
      </c>
    </row>
    <row r="87" spans="2:13" x14ac:dyDescent="0.2">
      <c r="B87" s="2"/>
      <c r="C87" s="7" t="s">
        <v>35</v>
      </c>
      <c r="D87" s="16">
        <f>+SUMIFS(fuente1!D$3:D$81,fuente1!$A$3:$A$81,'6c.Clasificación Funcional'!$K87,fuente1!$B$3:$B$81,'6c.Clasificación Funcional'!$L87,fuente1!$C$3:$C$81,'6c.Clasificación Funcional'!$M87)</f>
        <v>1942147497</v>
      </c>
      <c r="E87" s="16">
        <f>+SUMIFS(fuente1!E$3:E$81,fuente1!$A$3:$A$81,'6c.Clasificación Funcional'!$K87,fuente1!$B$3:$B$81,'6c.Clasificación Funcional'!$L87,fuente1!$C$3:$C$81,'6c.Clasificación Funcional'!$M87)</f>
        <v>-98811203.409999996</v>
      </c>
      <c r="F87" s="16">
        <f>+SUMIFS(fuente1!F$3:F$81,fuente1!$A$3:$A$81,'6c.Clasificación Funcional'!$K87,fuente1!$B$3:$B$81,'6c.Clasificación Funcional'!$L87,fuente1!$C$3:$C$81,'6c.Clasificación Funcional'!$M87)</f>
        <v>1843336293.5899999</v>
      </c>
      <c r="G87" s="16">
        <f>+SUMIFS(fuente1!G$3:G$81,fuente1!$A$3:$A$81,'6c.Clasificación Funcional'!$K87,fuente1!$B$3:$B$81,'6c.Clasificación Funcional'!$L87,fuente1!$C$3:$C$81,'6c.Clasificación Funcional'!$M87)</f>
        <v>1653331456.8099999</v>
      </c>
      <c r="H87" s="16">
        <f>+SUMIFS(fuente1!H$3:H$81,fuente1!$A$3:$A$81,'6c.Clasificación Funcional'!$K87,fuente1!$B$3:$B$81,'6c.Clasificación Funcional'!$L87,fuente1!$C$3:$C$81,'6c.Clasificación Funcional'!$M87)</f>
        <v>1638968767.8900001</v>
      </c>
      <c r="I87" s="16">
        <f t="shared" ref="I87:I90" si="37">+F87-G87</f>
        <v>190004836.77999997</v>
      </c>
      <c r="K87" s="29">
        <v>2</v>
      </c>
      <c r="L87" s="30">
        <v>4</v>
      </c>
      <c r="M87" s="30">
        <v>1</v>
      </c>
    </row>
    <row r="88" spans="2:13" x14ac:dyDescent="0.2">
      <c r="B88" s="2"/>
      <c r="C88" s="7" t="s">
        <v>36</v>
      </c>
      <c r="D88" s="16">
        <f>+SUMIFS(fuente1!D$3:D$81,fuente1!$A$3:$A$81,'6c.Clasificación Funcional'!$K88,fuente1!$B$3:$B$81,'6c.Clasificación Funcional'!$L88,fuente1!$C$3:$C$81,'6c.Clasificación Funcional'!$M88)</f>
        <v>5933509701</v>
      </c>
      <c r="E88" s="16">
        <f>+SUMIFS(fuente1!E$3:E$81,fuente1!$A$3:$A$81,'6c.Clasificación Funcional'!$K88,fuente1!$B$3:$B$81,'6c.Clasificación Funcional'!$L88,fuente1!$C$3:$C$81,'6c.Clasificación Funcional'!$M88)</f>
        <v>4022782.66</v>
      </c>
      <c r="F88" s="16">
        <f>+SUMIFS(fuente1!F$3:F$81,fuente1!$A$3:$A$81,'6c.Clasificación Funcional'!$K88,fuente1!$B$3:$B$81,'6c.Clasificación Funcional'!$L88,fuente1!$C$3:$C$81,'6c.Clasificación Funcional'!$M88)</f>
        <v>5937532483.6599998</v>
      </c>
      <c r="G88" s="16">
        <f>+SUMIFS(fuente1!G$3:G$81,fuente1!$A$3:$A$81,'6c.Clasificación Funcional'!$K88,fuente1!$B$3:$B$81,'6c.Clasificación Funcional'!$L88,fuente1!$C$3:$C$81,'6c.Clasificación Funcional'!$M88)</f>
        <v>5937532481.2399998</v>
      </c>
      <c r="H88" s="16">
        <f>+SUMIFS(fuente1!H$3:H$81,fuente1!$A$3:$A$81,'6c.Clasificación Funcional'!$K88,fuente1!$B$3:$B$81,'6c.Clasificación Funcional'!$L88,fuente1!$C$3:$C$81,'6c.Clasificación Funcional'!$M88)</f>
        <v>5937531448.2399998</v>
      </c>
      <c r="I88" s="16">
        <f t="shared" si="37"/>
        <v>2.4200000762939453</v>
      </c>
      <c r="K88" s="29">
        <v>2</v>
      </c>
      <c r="L88" s="30">
        <v>4</v>
      </c>
      <c r="M88" s="30">
        <v>2</v>
      </c>
    </row>
    <row r="89" spans="2:13" x14ac:dyDescent="0.2">
      <c r="B89" s="2"/>
      <c r="C89" s="5" t="s">
        <v>37</v>
      </c>
      <c r="D89" s="16">
        <f>+SUMIFS(fuente1!D$3:D$81,fuente1!$A$3:$A$81,'6c.Clasificación Funcional'!$K89,fuente1!$B$3:$B$81,'6c.Clasificación Funcional'!$L89,fuente1!$C$3:$C$81,'6c.Clasificación Funcional'!$M89)</f>
        <v>0</v>
      </c>
      <c r="E89" s="16">
        <f>+SUMIFS(fuente1!E$3:E$81,fuente1!$A$3:$A$81,'6c.Clasificación Funcional'!$K89,fuente1!$B$3:$B$81,'6c.Clasificación Funcional'!$L89,fuente1!$C$3:$C$81,'6c.Clasificación Funcional'!$M89)</f>
        <v>0</v>
      </c>
      <c r="F89" s="16">
        <f>+SUMIFS(fuente1!F$3:F$81,fuente1!$A$3:$A$81,'6c.Clasificación Funcional'!$K89,fuente1!$B$3:$B$81,'6c.Clasificación Funcional'!$L89,fuente1!$C$3:$C$81,'6c.Clasificación Funcional'!$M89)</f>
        <v>0</v>
      </c>
      <c r="G89" s="16">
        <f>+SUMIFS(fuente1!G$3:G$81,fuente1!$A$3:$A$81,'6c.Clasificación Funcional'!$K89,fuente1!$B$3:$B$81,'6c.Clasificación Funcional'!$L89,fuente1!$C$3:$C$81,'6c.Clasificación Funcional'!$M89)</f>
        <v>0</v>
      </c>
      <c r="H89" s="16">
        <f>+SUMIFS(fuente1!H$3:H$81,fuente1!$A$3:$A$81,'6c.Clasificación Funcional'!$K89,fuente1!$B$3:$B$81,'6c.Clasificación Funcional'!$L89,fuente1!$C$3:$C$81,'6c.Clasificación Funcional'!$M89)</f>
        <v>0</v>
      </c>
      <c r="I89" s="16">
        <f t="shared" si="37"/>
        <v>0</v>
      </c>
      <c r="K89" s="29">
        <v>2</v>
      </c>
      <c r="L89" s="30">
        <v>4</v>
      </c>
      <c r="M89" s="30">
        <v>3</v>
      </c>
    </row>
    <row r="90" spans="2:13" x14ac:dyDescent="0.2">
      <c r="B90" s="2"/>
      <c r="C90" s="5" t="s">
        <v>38</v>
      </c>
      <c r="D90" s="16">
        <f>+SUMIFS(fuente1!D$3:D$81,fuente1!$A$3:$A$81,'6c.Clasificación Funcional'!$K90,fuente1!$B$3:$B$81,'6c.Clasificación Funcional'!$L90,fuente1!$C$3:$C$81,'6c.Clasificación Funcional'!$M90)</f>
        <v>0</v>
      </c>
      <c r="E90" s="16">
        <f>+SUMIFS(fuente1!E$3:E$81,fuente1!$A$3:$A$81,'6c.Clasificación Funcional'!$K90,fuente1!$B$3:$B$81,'6c.Clasificación Funcional'!$L90,fuente1!$C$3:$C$81,'6c.Clasificación Funcional'!$M90)</f>
        <v>0</v>
      </c>
      <c r="F90" s="16">
        <f>+SUMIFS(fuente1!F$3:F$81,fuente1!$A$3:$A$81,'6c.Clasificación Funcional'!$K90,fuente1!$B$3:$B$81,'6c.Clasificación Funcional'!$L90,fuente1!$C$3:$C$81,'6c.Clasificación Funcional'!$M90)</f>
        <v>0</v>
      </c>
      <c r="G90" s="16">
        <f>+SUMIFS(fuente1!G$3:G$81,fuente1!$A$3:$A$81,'6c.Clasificación Funcional'!$K90,fuente1!$B$3:$B$81,'6c.Clasificación Funcional'!$L90,fuente1!$C$3:$C$81,'6c.Clasificación Funcional'!$M90)</f>
        <v>0</v>
      </c>
      <c r="H90" s="16">
        <f>+SUMIFS(fuente1!H$3:H$81,fuente1!$A$3:$A$81,'6c.Clasificación Funcional'!$K90,fuente1!$B$3:$B$81,'6c.Clasificación Funcional'!$L90,fuente1!$C$3:$C$81,'6c.Clasificación Funcional'!$M90)</f>
        <v>0</v>
      </c>
      <c r="I90" s="16">
        <f t="shared" si="37"/>
        <v>0</v>
      </c>
      <c r="K90" s="29">
        <v>2</v>
      </c>
      <c r="L90" s="30">
        <v>4</v>
      </c>
      <c r="M90" s="30">
        <v>4</v>
      </c>
    </row>
    <row r="91" spans="2:13" x14ac:dyDescent="0.2">
      <c r="B91" s="64" t="s">
        <v>111</v>
      </c>
      <c r="C91" s="65"/>
      <c r="D91" s="9">
        <f t="shared" ref="D91:I91" si="38">D10+D55</f>
        <v>75616545244</v>
      </c>
      <c r="E91" s="15">
        <f t="shared" ref="E91:F91" si="39">E10+E55</f>
        <v>8493887940.2999992</v>
      </c>
      <c r="F91" s="15">
        <f t="shared" si="39"/>
        <v>84110433184.299988</v>
      </c>
      <c r="G91" s="15">
        <f t="shared" ref="G91:H91" si="40">G10+G55</f>
        <v>84016248888.860001</v>
      </c>
      <c r="H91" s="15">
        <f t="shared" si="40"/>
        <v>79130645723.839996</v>
      </c>
      <c r="I91" s="9">
        <f t="shared" si="38"/>
        <v>94184295.44000119</v>
      </c>
    </row>
    <row r="92" spans="2:13" ht="13.5" thickBot="1" x14ac:dyDescent="0.25">
      <c r="B92" s="3"/>
      <c r="C92" s="6"/>
      <c r="D92" s="4"/>
      <c r="E92" s="4"/>
      <c r="F92" s="4"/>
      <c r="G92" s="4"/>
      <c r="H92" s="4"/>
      <c r="I92" s="4"/>
    </row>
  </sheetData>
  <mergeCells count="28">
    <mergeCell ref="B91:C91"/>
    <mergeCell ref="B9:C9"/>
    <mergeCell ref="B10:C10"/>
    <mergeCell ref="B11:C11"/>
    <mergeCell ref="B21:C21"/>
    <mergeCell ref="B30:C30"/>
    <mergeCell ref="B41:C41"/>
    <mergeCell ref="B55:C55"/>
    <mergeCell ref="B56:C56"/>
    <mergeCell ref="B66:C66"/>
    <mergeCell ref="B75:C75"/>
    <mergeCell ref="B86:C86"/>
    <mergeCell ref="B48:I48"/>
    <mergeCell ref="B49:I49"/>
    <mergeCell ref="B50:I50"/>
    <mergeCell ref="B51:I51"/>
    <mergeCell ref="B2:I2"/>
    <mergeCell ref="B3:I3"/>
    <mergeCell ref="B4:I4"/>
    <mergeCell ref="B5:I5"/>
    <mergeCell ref="B6:I6"/>
    <mergeCell ref="B52:I52"/>
    <mergeCell ref="B53:C54"/>
    <mergeCell ref="D53:H53"/>
    <mergeCell ref="I53:I54"/>
    <mergeCell ref="B7:C8"/>
    <mergeCell ref="D7:H7"/>
    <mergeCell ref="I7:I8"/>
  </mergeCells>
  <pageMargins left="0.23622047244094491" right="0.27559055118110237" top="0.74803149606299213" bottom="0.74803149606299213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33" t="s">
        <v>61</v>
      </c>
      <c r="C3" s="33" t="s">
        <v>62</v>
      </c>
      <c r="D3" s="33"/>
      <c r="E3" s="33" t="s">
        <v>63</v>
      </c>
      <c r="F3" s="33" t="s">
        <v>64</v>
      </c>
      <c r="G3" s="33"/>
      <c r="H3" s="33"/>
      <c r="I3" s="33"/>
      <c r="J3" s="33"/>
      <c r="K3" s="33"/>
    </row>
    <row r="4" spans="2:11" x14ac:dyDescent="0.2">
      <c r="B4" s="35" t="s">
        <v>102</v>
      </c>
      <c r="C4" s="35" t="s">
        <v>103</v>
      </c>
      <c r="D4" s="33"/>
      <c r="E4" s="33" t="str">
        <f>+VLOOKUP(MID(B4,4,3),$I$4:$J$15,2,FALSE)</f>
        <v>Enero</v>
      </c>
      <c r="F4" s="33" t="str">
        <f>+VLOOKUP(RIGHT(B4,3),$I$4:$J$15,2,FALSE)</f>
        <v>Diciembre</v>
      </c>
      <c r="G4" s="33"/>
      <c r="H4" s="33"/>
      <c r="I4" s="33" t="s">
        <v>67</v>
      </c>
      <c r="J4" s="33" t="s">
        <v>65</v>
      </c>
      <c r="K4" s="34" t="s">
        <v>68</v>
      </c>
    </row>
    <row r="5" spans="2:11" x14ac:dyDescent="0.2">
      <c r="B5" s="33"/>
      <c r="C5" s="33"/>
      <c r="D5" s="33"/>
      <c r="E5" s="33" t="str">
        <f>+VLOOKUP(E4,$J$4:$K$15,2,FALSE)</f>
        <v>01</v>
      </c>
      <c r="F5" s="33" t="str">
        <f>+VLOOKUP(F4,$J$4:$K$15,2,FALSE)</f>
        <v>12</v>
      </c>
      <c r="G5" s="33"/>
      <c r="H5" s="33"/>
      <c r="I5" s="33" t="s">
        <v>70</v>
      </c>
      <c r="J5" s="33" t="s">
        <v>71</v>
      </c>
      <c r="K5" s="34" t="s">
        <v>72</v>
      </c>
    </row>
    <row r="6" spans="2:11" x14ac:dyDescent="0.2">
      <c r="B6" s="33" t="s">
        <v>73</v>
      </c>
      <c r="C6" s="33"/>
      <c r="D6" s="33"/>
      <c r="E6" s="33"/>
      <c r="F6" s="33"/>
      <c r="G6" s="33"/>
      <c r="H6" s="33"/>
      <c r="I6" s="33" t="s">
        <v>74</v>
      </c>
      <c r="J6" s="33" t="s">
        <v>66</v>
      </c>
      <c r="K6" s="34" t="s">
        <v>69</v>
      </c>
    </row>
    <row r="7" spans="2:11" x14ac:dyDescent="0.2">
      <c r="B7" s="33"/>
      <c r="C7" s="33"/>
      <c r="D7" s="33"/>
      <c r="E7" s="33"/>
      <c r="F7" s="33"/>
      <c r="G7" s="33"/>
      <c r="H7" s="33"/>
      <c r="I7" s="33" t="s">
        <v>75</v>
      </c>
      <c r="J7" s="33" t="s">
        <v>76</v>
      </c>
      <c r="K7" s="34" t="s">
        <v>77</v>
      </c>
    </row>
    <row r="8" spans="2:11" x14ac:dyDescent="0.2">
      <c r="B8" s="33"/>
      <c r="C8" s="33"/>
      <c r="D8" s="33"/>
      <c r="E8" s="33"/>
      <c r="F8" s="33"/>
      <c r="G8" s="33"/>
      <c r="H8" s="33"/>
      <c r="I8" s="33" t="s">
        <v>78</v>
      </c>
      <c r="J8" s="33" t="s">
        <v>79</v>
      </c>
      <c r="K8" s="34" t="s">
        <v>80</v>
      </c>
    </row>
    <row r="9" spans="2:11" x14ac:dyDescent="0.2">
      <c r="B9" s="33"/>
      <c r="C9" s="33"/>
      <c r="D9" s="33"/>
      <c r="E9" s="33"/>
      <c r="F9" s="33"/>
      <c r="G9" s="33"/>
      <c r="H9" s="33"/>
      <c r="I9" s="33" t="s">
        <v>81</v>
      </c>
      <c r="J9" s="33" t="s">
        <v>82</v>
      </c>
      <c r="K9" s="34" t="s">
        <v>83</v>
      </c>
    </row>
    <row r="10" spans="2:11" x14ac:dyDescent="0.2">
      <c r="B10" s="33" t="str">
        <f>CONCATENATE("Del ",1," de ", E4, " al ",DAY(EOMONTH(DATE("20"&amp;C4,F5,1),0))," de ",F4," del ","20"&amp;C4)</f>
        <v>Del 1 de Enero al 31 de Diciembre del 2021</v>
      </c>
      <c r="C10" s="33"/>
      <c r="D10" s="33"/>
      <c r="E10" s="33"/>
      <c r="F10" s="33"/>
      <c r="G10" s="33"/>
      <c r="H10" s="33"/>
      <c r="I10" s="33" t="s">
        <v>84</v>
      </c>
      <c r="J10" s="33" t="s">
        <v>85</v>
      </c>
      <c r="K10" s="34" t="s">
        <v>86</v>
      </c>
    </row>
    <row r="11" spans="2:11" x14ac:dyDescent="0.2">
      <c r="B11" s="33"/>
      <c r="C11" s="33"/>
      <c r="D11" s="33"/>
      <c r="E11" s="33"/>
      <c r="F11" s="33"/>
      <c r="G11" s="33"/>
      <c r="H11" s="33"/>
      <c r="I11" s="33" t="s">
        <v>87</v>
      </c>
      <c r="J11" s="33" t="s">
        <v>88</v>
      </c>
      <c r="K11" s="34" t="s">
        <v>89</v>
      </c>
    </row>
    <row r="12" spans="2:11" x14ac:dyDescent="0.2">
      <c r="B12" s="33"/>
      <c r="C12" s="33"/>
      <c r="D12" s="33"/>
      <c r="E12" s="33"/>
      <c r="F12" s="33"/>
      <c r="G12" s="33"/>
      <c r="H12" s="33"/>
      <c r="I12" s="33" t="s">
        <v>90</v>
      </c>
      <c r="J12" s="33" t="s">
        <v>91</v>
      </c>
      <c r="K12" s="34" t="s">
        <v>92</v>
      </c>
    </row>
    <row r="13" spans="2:11" x14ac:dyDescent="0.2">
      <c r="B13" s="33"/>
      <c r="C13" s="33"/>
      <c r="D13" s="33"/>
      <c r="E13" s="33"/>
      <c r="F13" s="33"/>
      <c r="G13" s="33"/>
      <c r="H13" s="33"/>
      <c r="I13" s="33" t="s">
        <v>93</v>
      </c>
      <c r="J13" s="33" t="s">
        <v>94</v>
      </c>
      <c r="K13" s="34" t="s">
        <v>95</v>
      </c>
    </row>
    <row r="14" spans="2:11" x14ac:dyDescent="0.2">
      <c r="B14" s="33"/>
      <c r="C14" s="33"/>
      <c r="D14" s="33"/>
      <c r="E14" s="33"/>
      <c r="F14" s="33"/>
      <c r="G14" s="33"/>
      <c r="H14" s="33"/>
      <c r="I14" s="33" t="s">
        <v>96</v>
      </c>
      <c r="J14" s="33" t="s">
        <v>97</v>
      </c>
      <c r="K14" s="34" t="s">
        <v>98</v>
      </c>
    </row>
    <row r="15" spans="2:11" x14ac:dyDescent="0.2">
      <c r="B15" s="33"/>
      <c r="C15" s="33"/>
      <c r="D15" s="33"/>
      <c r="E15" s="33"/>
      <c r="F15" s="33"/>
      <c r="G15" s="33"/>
      <c r="H15" s="33"/>
      <c r="I15" s="33" t="s">
        <v>99</v>
      </c>
      <c r="J15" s="33" t="s">
        <v>100</v>
      </c>
      <c r="K15" s="34" t="s">
        <v>101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22" t="s">
        <v>40</v>
      </c>
      <c r="B1" s="22" t="s">
        <v>41</v>
      </c>
      <c r="C1" s="22" t="s">
        <v>42</v>
      </c>
      <c r="D1" s="26" t="s">
        <v>45</v>
      </c>
      <c r="E1" s="26" t="s">
        <v>46</v>
      </c>
      <c r="F1" s="26" t="s">
        <v>47</v>
      </c>
      <c r="G1" s="26" t="s">
        <v>48</v>
      </c>
      <c r="H1" s="26" t="s">
        <v>49</v>
      </c>
      <c r="I1" s="26" t="s">
        <v>50</v>
      </c>
      <c r="J1" s="26" t="s">
        <v>60</v>
      </c>
    </row>
    <row r="2" spans="1:10" x14ac:dyDescent="0.2">
      <c r="A2" s="20" t="s">
        <v>44</v>
      </c>
      <c r="B2" s="20" t="s">
        <v>43</v>
      </c>
      <c r="C2" s="20" t="s">
        <v>43</v>
      </c>
      <c r="D2" s="25">
        <v>75616545244</v>
      </c>
      <c r="E2" s="21">
        <v>8493887940.3000002</v>
      </c>
      <c r="F2" s="25">
        <v>84110433184.300003</v>
      </c>
      <c r="G2" s="21">
        <v>84016248888.860001</v>
      </c>
      <c r="H2" s="21">
        <v>79130645723.839996</v>
      </c>
      <c r="I2" s="21">
        <v>94184295.439999998</v>
      </c>
      <c r="J2" s="28">
        <v>1</v>
      </c>
    </row>
    <row r="3" spans="1:10" x14ac:dyDescent="0.2">
      <c r="A3" s="17" t="s">
        <v>52</v>
      </c>
      <c r="B3" s="17" t="s">
        <v>52</v>
      </c>
      <c r="C3" s="17" t="s">
        <v>52</v>
      </c>
      <c r="D3" s="23">
        <v>1062578389</v>
      </c>
      <c r="E3" s="19">
        <v>0</v>
      </c>
      <c r="F3" s="23">
        <v>1062578389</v>
      </c>
      <c r="G3" s="18">
        <v>1062578389</v>
      </c>
      <c r="H3" s="18">
        <v>1062578389</v>
      </c>
      <c r="I3" s="19">
        <v>0</v>
      </c>
      <c r="J3" s="27">
        <v>1</v>
      </c>
    </row>
    <row r="4" spans="1:10" x14ac:dyDescent="0.2">
      <c r="A4" s="17" t="s">
        <v>52</v>
      </c>
      <c r="B4" s="17" t="s">
        <v>52</v>
      </c>
      <c r="C4" s="17" t="s">
        <v>51</v>
      </c>
      <c r="D4" s="23">
        <v>4829017358</v>
      </c>
      <c r="E4" s="18">
        <v>-151278658.41999999</v>
      </c>
      <c r="F4" s="23">
        <v>4677738699.5799999</v>
      </c>
      <c r="G4" s="18">
        <v>4677738699.5799999</v>
      </c>
      <c r="H4" s="18">
        <v>4359733956.3100004</v>
      </c>
      <c r="I4" s="19">
        <v>0</v>
      </c>
      <c r="J4" s="27">
        <v>1</v>
      </c>
    </row>
    <row r="5" spans="1:10" x14ac:dyDescent="0.2">
      <c r="A5" s="17" t="s">
        <v>52</v>
      </c>
      <c r="B5" s="17" t="s">
        <v>52</v>
      </c>
      <c r="C5" s="17" t="s">
        <v>53</v>
      </c>
      <c r="D5" s="23">
        <v>1946994403</v>
      </c>
      <c r="E5" s="18">
        <v>107074440.97</v>
      </c>
      <c r="F5" s="23">
        <v>2054068843.97</v>
      </c>
      <c r="G5" s="18">
        <v>2054068843.97</v>
      </c>
      <c r="H5" s="18">
        <v>1847236522.8599999</v>
      </c>
      <c r="I5" s="19">
        <v>0</v>
      </c>
      <c r="J5" s="27">
        <v>1</v>
      </c>
    </row>
    <row r="6" spans="1:10" x14ac:dyDescent="0.2">
      <c r="A6" s="17" t="s">
        <v>52</v>
      </c>
      <c r="B6" s="17" t="s">
        <v>52</v>
      </c>
      <c r="C6" s="17" t="s">
        <v>54</v>
      </c>
      <c r="D6" s="23">
        <v>765422691</v>
      </c>
      <c r="E6" s="18">
        <v>1344654840.55</v>
      </c>
      <c r="F6" s="23">
        <v>2110077531.55</v>
      </c>
      <c r="G6" s="18">
        <v>1595194849.04</v>
      </c>
      <c r="H6" s="18">
        <v>1222549202.28</v>
      </c>
      <c r="I6" s="18">
        <v>514882682.50999999</v>
      </c>
      <c r="J6" s="27">
        <v>1</v>
      </c>
    </row>
    <row r="7" spans="1:10" x14ac:dyDescent="0.2">
      <c r="A7" s="17" t="s">
        <v>52</v>
      </c>
      <c r="B7" s="17" t="s">
        <v>52</v>
      </c>
      <c r="C7" s="17" t="s">
        <v>58</v>
      </c>
      <c r="D7" s="23">
        <v>101537142</v>
      </c>
      <c r="E7" s="18">
        <v>-9091477.8399999999</v>
      </c>
      <c r="F7" s="23">
        <v>92445664.159999996</v>
      </c>
      <c r="G7" s="18">
        <v>92445664.159999996</v>
      </c>
      <c r="H7" s="18">
        <v>71896973.909999996</v>
      </c>
      <c r="I7" s="19">
        <v>0</v>
      </c>
      <c r="J7" s="27">
        <v>1</v>
      </c>
    </row>
    <row r="8" spans="1:10" x14ac:dyDescent="0.2">
      <c r="A8" s="17" t="s">
        <v>52</v>
      </c>
      <c r="B8" s="17" t="s">
        <v>52</v>
      </c>
      <c r="C8" s="17" t="s">
        <v>55</v>
      </c>
      <c r="D8" s="23">
        <v>4257824350</v>
      </c>
      <c r="E8" s="18">
        <v>-132354014.51000001</v>
      </c>
      <c r="F8" s="23">
        <v>4125470335.4899998</v>
      </c>
      <c r="G8" s="18">
        <v>4125470335.4899998</v>
      </c>
      <c r="H8" s="18">
        <v>3394874430.5100002</v>
      </c>
      <c r="I8" s="19">
        <v>0</v>
      </c>
      <c r="J8" s="27">
        <v>1</v>
      </c>
    </row>
    <row r="9" spans="1:10" x14ac:dyDescent="0.2">
      <c r="A9" s="17" t="s">
        <v>52</v>
      </c>
      <c r="B9" s="17" t="s">
        <v>52</v>
      </c>
      <c r="C9" s="17" t="s">
        <v>56</v>
      </c>
      <c r="D9" s="23">
        <v>965185429</v>
      </c>
      <c r="E9" s="18">
        <v>-127549205.05</v>
      </c>
      <c r="F9" s="23">
        <v>837636223.95000005</v>
      </c>
      <c r="G9" s="18">
        <v>837636223.95000005</v>
      </c>
      <c r="H9" s="18">
        <v>665012094.78999996</v>
      </c>
      <c r="I9" s="19">
        <v>0</v>
      </c>
      <c r="J9" s="27">
        <v>1</v>
      </c>
    </row>
    <row r="10" spans="1:10" x14ac:dyDescent="0.2">
      <c r="A10" s="17" t="s">
        <v>52</v>
      </c>
      <c r="B10" s="17" t="s">
        <v>51</v>
      </c>
      <c r="C10" s="17" t="s">
        <v>52</v>
      </c>
      <c r="D10" s="23">
        <v>233611569</v>
      </c>
      <c r="E10" s="18">
        <v>-8324169.6900000004</v>
      </c>
      <c r="F10" s="23">
        <v>225287399.31</v>
      </c>
      <c r="G10" s="18">
        <v>225287399.31</v>
      </c>
      <c r="H10" s="18">
        <v>175612441.11000001</v>
      </c>
      <c r="I10" s="19">
        <v>0</v>
      </c>
      <c r="J10" s="27">
        <v>1</v>
      </c>
    </row>
    <row r="11" spans="1:10" x14ac:dyDescent="0.2">
      <c r="A11" s="17" t="s">
        <v>52</v>
      </c>
      <c r="B11" s="17" t="s">
        <v>51</v>
      </c>
      <c r="C11" s="17" t="s">
        <v>51</v>
      </c>
      <c r="D11" s="23">
        <v>164019838</v>
      </c>
      <c r="E11" s="18">
        <v>998388145.88999999</v>
      </c>
      <c r="F11" s="23">
        <v>1162407983.8900001</v>
      </c>
      <c r="G11" s="18">
        <v>935687971.34000003</v>
      </c>
      <c r="H11" s="18">
        <v>893542482.78999996</v>
      </c>
      <c r="I11" s="18">
        <v>226720012.55000001</v>
      </c>
      <c r="J11" s="27">
        <v>1</v>
      </c>
    </row>
    <row r="12" spans="1:10" x14ac:dyDescent="0.2">
      <c r="A12" s="17" t="s">
        <v>52</v>
      </c>
      <c r="B12" s="17" t="s">
        <v>51</v>
      </c>
      <c r="C12" s="17" t="s">
        <v>53</v>
      </c>
      <c r="D12" s="23">
        <v>1348960239</v>
      </c>
      <c r="E12" s="18">
        <v>633590290.13</v>
      </c>
      <c r="F12" s="23">
        <v>1982550529.1300001</v>
      </c>
      <c r="G12" s="18">
        <v>1982550529.1300001</v>
      </c>
      <c r="H12" s="18">
        <v>1828730338.25</v>
      </c>
      <c r="I12" s="19">
        <v>0</v>
      </c>
      <c r="J12" s="27">
        <v>1</v>
      </c>
    </row>
    <row r="13" spans="1:10" x14ac:dyDescent="0.2">
      <c r="A13" s="17" t="s">
        <v>52</v>
      </c>
      <c r="B13" s="17" t="s">
        <v>51</v>
      </c>
      <c r="C13" s="17" t="s">
        <v>57</v>
      </c>
      <c r="D13" s="23">
        <v>362390287</v>
      </c>
      <c r="E13" s="18">
        <v>693644087.75</v>
      </c>
      <c r="F13" s="23">
        <v>1056034374.75</v>
      </c>
      <c r="G13" s="18">
        <v>974493833.49000001</v>
      </c>
      <c r="H13" s="18">
        <v>897127113.75</v>
      </c>
      <c r="I13" s="18">
        <v>81540541.260000005</v>
      </c>
      <c r="J13" s="27">
        <v>1</v>
      </c>
    </row>
    <row r="14" spans="1:10" x14ac:dyDescent="0.2">
      <c r="A14" s="17" t="s">
        <v>52</v>
      </c>
      <c r="B14" s="17" t="s">
        <v>51</v>
      </c>
      <c r="C14" s="17" t="s">
        <v>54</v>
      </c>
      <c r="D14" s="23">
        <v>9071677449</v>
      </c>
      <c r="E14" s="18">
        <v>-2168136471.3400002</v>
      </c>
      <c r="F14" s="23">
        <v>6903540977.6599998</v>
      </c>
      <c r="G14" s="18">
        <v>8285836802.5799999</v>
      </c>
      <c r="H14" s="18">
        <v>7078710388.1400003</v>
      </c>
      <c r="I14" s="18">
        <v>-1382295824.9200001</v>
      </c>
      <c r="J14" s="27">
        <v>1</v>
      </c>
    </row>
    <row r="15" spans="1:10" x14ac:dyDescent="0.2">
      <c r="A15" s="17" t="s">
        <v>52</v>
      </c>
      <c r="B15" s="17" t="s">
        <v>51</v>
      </c>
      <c r="C15" s="17" t="s">
        <v>58</v>
      </c>
      <c r="D15" s="23">
        <v>567360456</v>
      </c>
      <c r="E15" s="18">
        <v>-43132208.840000004</v>
      </c>
      <c r="F15" s="23">
        <v>524228247.16000003</v>
      </c>
      <c r="G15" s="18">
        <v>524228247.16000003</v>
      </c>
      <c r="H15" s="18">
        <v>328960763.56</v>
      </c>
      <c r="I15" s="19">
        <v>0</v>
      </c>
      <c r="J15" s="27">
        <v>1</v>
      </c>
    </row>
    <row r="16" spans="1:10" x14ac:dyDescent="0.2">
      <c r="A16" s="17" t="s">
        <v>52</v>
      </c>
      <c r="B16" s="17" t="s">
        <v>51</v>
      </c>
      <c r="C16" s="17" t="s">
        <v>55</v>
      </c>
      <c r="D16" s="23">
        <v>242296574</v>
      </c>
      <c r="E16" s="18">
        <v>24782874.68</v>
      </c>
      <c r="F16" s="23">
        <v>267079448.68000001</v>
      </c>
      <c r="G16" s="18">
        <v>267022984.94</v>
      </c>
      <c r="H16" s="18">
        <v>229643157.63999999</v>
      </c>
      <c r="I16" s="18">
        <v>56463.74</v>
      </c>
      <c r="J16" s="27">
        <v>1</v>
      </c>
    </row>
    <row r="17" spans="1:10" x14ac:dyDescent="0.2">
      <c r="A17" s="17" t="s">
        <v>52</v>
      </c>
      <c r="B17" s="17" t="s">
        <v>51</v>
      </c>
      <c r="C17" s="17" t="s">
        <v>59</v>
      </c>
      <c r="D17" s="24">
        <v>0</v>
      </c>
      <c r="E17" s="19">
        <v>0</v>
      </c>
      <c r="F17" s="24">
        <v>0</v>
      </c>
      <c r="G17" s="19">
        <v>0</v>
      </c>
      <c r="H17" s="19">
        <v>0</v>
      </c>
      <c r="I17" s="19">
        <v>0</v>
      </c>
      <c r="J17" s="27">
        <v>1</v>
      </c>
    </row>
    <row r="18" spans="1:10" x14ac:dyDescent="0.2">
      <c r="A18" s="17" t="s">
        <v>52</v>
      </c>
      <c r="B18" s="17" t="s">
        <v>53</v>
      </c>
      <c r="C18" s="17" t="s">
        <v>52</v>
      </c>
      <c r="D18" s="23">
        <v>208878341</v>
      </c>
      <c r="E18" s="18">
        <v>-20045403.670000002</v>
      </c>
      <c r="F18" s="23">
        <v>188832937.33000001</v>
      </c>
      <c r="G18" s="18">
        <v>188716694.81</v>
      </c>
      <c r="H18" s="18">
        <v>158556609.12</v>
      </c>
      <c r="I18" s="18">
        <v>116242.52</v>
      </c>
      <c r="J18" s="27">
        <v>1</v>
      </c>
    </row>
    <row r="19" spans="1:10" x14ac:dyDescent="0.2">
      <c r="A19" s="17" t="s">
        <v>52</v>
      </c>
      <c r="B19" s="17" t="s">
        <v>53</v>
      </c>
      <c r="C19" s="17" t="s">
        <v>51</v>
      </c>
      <c r="D19" s="23">
        <v>1028257121</v>
      </c>
      <c r="E19" s="18">
        <v>-447302889.74000001</v>
      </c>
      <c r="F19" s="23">
        <v>580954231.25999999</v>
      </c>
      <c r="G19" s="18">
        <v>580933984.51999998</v>
      </c>
      <c r="H19" s="18">
        <v>500043746.31</v>
      </c>
      <c r="I19" s="18">
        <v>20246.740000000002</v>
      </c>
      <c r="J19" s="27">
        <v>1</v>
      </c>
    </row>
    <row r="20" spans="1:10" x14ac:dyDescent="0.2">
      <c r="A20" s="17" t="s">
        <v>52</v>
      </c>
      <c r="B20" s="17" t="s">
        <v>53</v>
      </c>
      <c r="C20" s="17" t="s">
        <v>54</v>
      </c>
      <c r="D20" s="23">
        <v>197412235</v>
      </c>
      <c r="E20" s="18">
        <v>1686853403.3399999</v>
      </c>
      <c r="F20" s="23">
        <v>1884265638.3399999</v>
      </c>
      <c r="G20" s="18">
        <v>1697934038.3299999</v>
      </c>
      <c r="H20" s="18">
        <v>1660460012.8599999</v>
      </c>
      <c r="I20" s="18">
        <v>186331600.00999999</v>
      </c>
      <c r="J20" s="27">
        <v>1</v>
      </c>
    </row>
    <row r="21" spans="1:10" x14ac:dyDescent="0.2">
      <c r="A21" s="17" t="s">
        <v>52</v>
      </c>
      <c r="B21" s="17" t="s">
        <v>53</v>
      </c>
      <c r="C21" s="17" t="s">
        <v>58</v>
      </c>
      <c r="D21" s="24">
        <v>0</v>
      </c>
      <c r="E21" s="18">
        <v>3623725.19</v>
      </c>
      <c r="F21" s="23">
        <v>3623725.19</v>
      </c>
      <c r="G21" s="18">
        <v>3524351.93</v>
      </c>
      <c r="H21" s="18">
        <v>3524351.93</v>
      </c>
      <c r="I21" s="18">
        <v>99373.26</v>
      </c>
      <c r="J21" s="27">
        <v>1</v>
      </c>
    </row>
    <row r="22" spans="1:10" x14ac:dyDescent="0.2">
      <c r="A22" s="17" t="s">
        <v>52</v>
      </c>
      <c r="B22" s="17" t="s">
        <v>53</v>
      </c>
      <c r="C22" s="17" t="s">
        <v>55</v>
      </c>
      <c r="D22" s="23">
        <v>210517923</v>
      </c>
      <c r="E22" s="18">
        <v>-38914450.479999997</v>
      </c>
      <c r="F22" s="23">
        <v>171603472.52000001</v>
      </c>
      <c r="G22" s="18">
        <v>170832815.80000001</v>
      </c>
      <c r="H22" s="18">
        <v>142702964.37</v>
      </c>
      <c r="I22" s="18">
        <v>770656.72</v>
      </c>
      <c r="J22" s="27">
        <v>1</v>
      </c>
    </row>
    <row r="23" spans="1:10" x14ac:dyDescent="0.2">
      <c r="A23" s="17" t="s">
        <v>52</v>
      </c>
      <c r="B23" s="17" t="s">
        <v>53</v>
      </c>
      <c r="C23" s="17" t="s">
        <v>56</v>
      </c>
      <c r="D23" s="24">
        <v>0</v>
      </c>
      <c r="E23" s="19">
        <v>0</v>
      </c>
      <c r="F23" s="24">
        <v>0</v>
      </c>
      <c r="G23" s="19">
        <v>0</v>
      </c>
      <c r="H23" s="19">
        <v>0</v>
      </c>
      <c r="I23" s="19">
        <v>0</v>
      </c>
      <c r="J23" s="27">
        <v>1</v>
      </c>
    </row>
    <row r="24" spans="1:10" x14ac:dyDescent="0.2">
      <c r="A24" s="17" t="s">
        <v>52</v>
      </c>
      <c r="B24" s="17" t="s">
        <v>53</v>
      </c>
      <c r="C24" s="17" t="s">
        <v>59</v>
      </c>
      <c r="D24" s="23">
        <v>225091144</v>
      </c>
      <c r="E24" s="18">
        <v>-33978184.530000001</v>
      </c>
      <c r="F24" s="23">
        <v>191112959.47</v>
      </c>
      <c r="G24" s="18">
        <v>191112959.47</v>
      </c>
      <c r="H24" s="18">
        <v>130206020.31</v>
      </c>
      <c r="I24" s="19">
        <v>0</v>
      </c>
      <c r="J24" s="27">
        <v>1</v>
      </c>
    </row>
    <row r="25" spans="1:10" x14ac:dyDescent="0.2">
      <c r="A25" s="17" t="s">
        <v>52</v>
      </c>
      <c r="B25" s="17" t="s">
        <v>57</v>
      </c>
      <c r="C25" s="17" t="s">
        <v>52</v>
      </c>
      <c r="D25" s="23">
        <v>752651468</v>
      </c>
      <c r="E25" s="18">
        <v>-505749354.50999999</v>
      </c>
      <c r="F25" s="23">
        <v>246902113.49000001</v>
      </c>
      <c r="G25" s="18">
        <v>246902113.49000001</v>
      </c>
      <c r="H25" s="18">
        <v>243985627.72</v>
      </c>
      <c r="I25" s="19">
        <v>0</v>
      </c>
      <c r="J25" s="27">
        <v>1</v>
      </c>
    </row>
    <row r="26" spans="1:10" x14ac:dyDescent="0.2">
      <c r="A26" s="17" t="s">
        <v>52</v>
      </c>
      <c r="B26" s="17" t="s">
        <v>57</v>
      </c>
      <c r="C26" s="17" t="s">
        <v>51</v>
      </c>
      <c r="D26" s="23">
        <v>7832704870</v>
      </c>
      <c r="E26" s="18">
        <v>-579837977.17999995</v>
      </c>
      <c r="F26" s="23">
        <v>7252866892.8199997</v>
      </c>
      <c r="G26" s="18">
        <v>7251350589.8199997</v>
      </c>
      <c r="H26" s="18">
        <v>7251350589.8199997</v>
      </c>
      <c r="I26" s="18">
        <v>1516303</v>
      </c>
      <c r="J26" s="27">
        <v>1</v>
      </c>
    </row>
    <row r="27" spans="1:10" x14ac:dyDescent="0.2">
      <c r="A27" s="17" t="s">
        <v>51</v>
      </c>
      <c r="B27" s="17" t="s">
        <v>52</v>
      </c>
      <c r="C27" s="17" t="s">
        <v>52</v>
      </c>
      <c r="D27" s="24">
        <v>0</v>
      </c>
      <c r="E27" s="19">
        <v>0</v>
      </c>
      <c r="F27" s="24">
        <v>0</v>
      </c>
      <c r="G27" s="19">
        <v>0</v>
      </c>
      <c r="H27" s="19">
        <v>0</v>
      </c>
      <c r="I27" s="19">
        <v>0</v>
      </c>
      <c r="J27" s="27">
        <v>1</v>
      </c>
    </row>
    <row r="28" spans="1:10" x14ac:dyDescent="0.2">
      <c r="A28" s="17" t="s">
        <v>51</v>
      </c>
      <c r="B28" s="17" t="s">
        <v>52</v>
      </c>
      <c r="C28" s="17" t="s">
        <v>51</v>
      </c>
      <c r="D28" s="24">
        <v>0</v>
      </c>
      <c r="E28" s="18">
        <v>66351128.289999999</v>
      </c>
      <c r="F28" s="23">
        <v>66351128.289999999</v>
      </c>
      <c r="G28" s="18">
        <v>62514989.869999997</v>
      </c>
      <c r="H28" s="18">
        <v>62514989.869999997</v>
      </c>
      <c r="I28" s="18">
        <v>3836138.42</v>
      </c>
      <c r="J28" s="27">
        <v>1</v>
      </c>
    </row>
    <row r="29" spans="1:10" x14ac:dyDescent="0.2">
      <c r="A29" s="17" t="s">
        <v>51</v>
      </c>
      <c r="B29" s="17" t="s">
        <v>52</v>
      </c>
      <c r="C29" s="17" t="s">
        <v>53</v>
      </c>
      <c r="D29" s="24">
        <v>0</v>
      </c>
      <c r="E29" s="18">
        <v>17849295.989999998</v>
      </c>
      <c r="F29" s="23">
        <v>17849295.989999998</v>
      </c>
      <c r="G29" s="18">
        <v>16311607.99</v>
      </c>
      <c r="H29" s="18">
        <v>16311607.99</v>
      </c>
      <c r="I29" s="18">
        <v>1537688</v>
      </c>
      <c r="J29" s="27">
        <v>1</v>
      </c>
    </row>
    <row r="30" spans="1:10" x14ac:dyDescent="0.2">
      <c r="A30" s="17" t="s">
        <v>51</v>
      </c>
      <c r="B30" s="17" t="s">
        <v>52</v>
      </c>
      <c r="C30" s="17" t="s">
        <v>54</v>
      </c>
      <c r="D30" s="24">
        <v>0</v>
      </c>
      <c r="E30" s="18">
        <v>3749818.13</v>
      </c>
      <c r="F30" s="23">
        <v>3749818.13</v>
      </c>
      <c r="G30" s="18">
        <v>3168320.59</v>
      </c>
      <c r="H30" s="18">
        <v>3168320.59</v>
      </c>
      <c r="I30" s="18">
        <v>581497.54</v>
      </c>
      <c r="J30" s="27">
        <v>1</v>
      </c>
    </row>
    <row r="31" spans="1:10" x14ac:dyDescent="0.2">
      <c r="A31" s="17" t="s">
        <v>51</v>
      </c>
      <c r="B31" s="17" t="s">
        <v>52</v>
      </c>
      <c r="C31" s="17" t="s">
        <v>58</v>
      </c>
      <c r="D31" s="24">
        <v>0</v>
      </c>
      <c r="E31" s="18">
        <v>278073.53999999998</v>
      </c>
      <c r="F31" s="23">
        <v>278073.53999999998</v>
      </c>
      <c r="G31" s="18">
        <v>278073.53999999998</v>
      </c>
      <c r="H31" s="18">
        <v>278073.53999999998</v>
      </c>
      <c r="I31" s="19">
        <v>0</v>
      </c>
      <c r="J31" s="27">
        <v>1</v>
      </c>
    </row>
    <row r="32" spans="1:10" x14ac:dyDescent="0.2">
      <c r="A32" s="17" t="s">
        <v>51</v>
      </c>
      <c r="B32" s="17" t="s">
        <v>52</v>
      </c>
      <c r="C32" s="17" t="s">
        <v>55</v>
      </c>
      <c r="D32" s="23">
        <v>209871974</v>
      </c>
      <c r="E32" s="18">
        <v>42594471.310000002</v>
      </c>
      <c r="F32" s="23">
        <v>252466445.31</v>
      </c>
      <c r="G32" s="18">
        <v>240171804.46000001</v>
      </c>
      <c r="H32" s="18">
        <v>232015829.09999999</v>
      </c>
      <c r="I32" s="18">
        <v>12294640.85</v>
      </c>
      <c r="J32" s="27">
        <v>1</v>
      </c>
    </row>
    <row r="33" spans="1:10" x14ac:dyDescent="0.2">
      <c r="A33" s="17" t="s">
        <v>51</v>
      </c>
      <c r="B33" s="17" t="s">
        <v>52</v>
      </c>
      <c r="C33" s="17" t="s">
        <v>56</v>
      </c>
      <c r="D33" s="24">
        <v>0</v>
      </c>
      <c r="E33" s="18">
        <v>1718426.06</v>
      </c>
      <c r="F33" s="23">
        <v>1718426.06</v>
      </c>
      <c r="G33" s="18">
        <v>1718426.06</v>
      </c>
      <c r="H33" s="18">
        <v>1718426.06</v>
      </c>
      <c r="I33" s="19">
        <v>0</v>
      </c>
      <c r="J33" s="27">
        <v>1</v>
      </c>
    </row>
    <row r="34" spans="1:10" x14ac:dyDescent="0.2">
      <c r="A34" s="17" t="s">
        <v>51</v>
      </c>
      <c r="B34" s="17" t="s">
        <v>51</v>
      </c>
      <c r="C34" s="17" t="s">
        <v>52</v>
      </c>
      <c r="D34" s="23">
        <v>618000</v>
      </c>
      <c r="E34" s="18">
        <v>5336.32</v>
      </c>
      <c r="F34" s="23">
        <v>623336.31999999995</v>
      </c>
      <c r="G34" s="18">
        <v>623336.31999999995</v>
      </c>
      <c r="H34" s="18">
        <v>623336.31999999995</v>
      </c>
      <c r="I34" s="19">
        <v>0</v>
      </c>
      <c r="J34" s="27">
        <v>1</v>
      </c>
    </row>
    <row r="35" spans="1:10" x14ac:dyDescent="0.2">
      <c r="A35" s="17" t="s">
        <v>51</v>
      </c>
      <c r="B35" s="17" t="s">
        <v>51</v>
      </c>
      <c r="C35" s="17" t="s">
        <v>51</v>
      </c>
      <c r="D35" s="23">
        <v>382888006</v>
      </c>
      <c r="E35" s="18">
        <v>87499624.810000002</v>
      </c>
      <c r="F35" s="23">
        <v>470387630.81</v>
      </c>
      <c r="G35" s="18">
        <v>470278882.5</v>
      </c>
      <c r="H35" s="18">
        <v>470278882.5</v>
      </c>
      <c r="I35" s="18">
        <v>108748.31</v>
      </c>
      <c r="J35" s="27">
        <v>1</v>
      </c>
    </row>
    <row r="36" spans="1:10" x14ac:dyDescent="0.2">
      <c r="A36" s="17" t="s">
        <v>51</v>
      </c>
      <c r="B36" s="17" t="s">
        <v>51</v>
      </c>
      <c r="C36" s="17" t="s">
        <v>53</v>
      </c>
      <c r="D36" s="23">
        <v>6815496729</v>
      </c>
      <c r="E36" s="18">
        <v>426018928.47000003</v>
      </c>
      <c r="F36" s="23">
        <v>7241515657.4700003</v>
      </c>
      <c r="G36" s="18">
        <v>7227414783.79</v>
      </c>
      <c r="H36" s="18">
        <v>7203103170.3400002</v>
      </c>
      <c r="I36" s="18">
        <v>14100873.68</v>
      </c>
      <c r="J36" s="27">
        <v>1</v>
      </c>
    </row>
    <row r="37" spans="1:10" x14ac:dyDescent="0.2">
      <c r="A37" s="17" t="s">
        <v>51</v>
      </c>
      <c r="B37" s="17" t="s">
        <v>51</v>
      </c>
      <c r="C37" s="17" t="s">
        <v>57</v>
      </c>
      <c r="D37" s="24">
        <v>0</v>
      </c>
      <c r="E37" s="18">
        <v>2359596.85</v>
      </c>
      <c r="F37" s="23">
        <v>2359596.85</v>
      </c>
      <c r="G37" s="18">
        <v>2359596.85</v>
      </c>
      <c r="H37" s="18">
        <v>2121596.85</v>
      </c>
      <c r="I37" s="19">
        <v>0</v>
      </c>
      <c r="J37" s="27">
        <v>1</v>
      </c>
    </row>
    <row r="38" spans="1:10" x14ac:dyDescent="0.2">
      <c r="A38" s="17" t="s">
        <v>51</v>
      </c>
      <c r="B38" s="17" t="s">
        <v>51</v>
      </c>
      <c r="C38" s="17" t="s">
        <v>54</v>
      </c>
      <c r="D38" s="23">
        <v>23349876648</v>
      </c>
      <c r="E38" s="18">
        <v>5910816626.75</v>
      </c>
      <c r="F38" s="23">
        <v>29260693274.75</v>
      </c>
      <c r="G38" s="18">
        <v>29257994963.459999</v>
      </c>
      <c r="H38" s="18">
        <v>28194279985.299999</v>
      </c>
      <c r="I38" s="18">
        <v>2698311.29</v>
      </c>
      <c r="J38" s="27">
        <v>1</v>
      </c>
    </row>
    <row r="39" spans="1:10" x14ac:dyDescent="0.2">
      <c r="A39" s="17" t="s">
        <v>51</v>
      </c>
      <c r="B39" s="17" t="s">
        <v>51</v>
      </c>
      <c r="C39" s="17" t="s">
        <v>58</v>
      </c>
      <c r="D39" s="23">
        <v>607747413</v>
      </c>
      <c r="E39" s="18">
        <v>3334023.74</v>
      </c>
      <c r="F39" s="23">
        <v>611081436.74000001</v>
      </c>
      <c r="G39" s="18">
        <v>611081436.74000001</v>
      </c>
      <c r="H39" s="18">
        <v>611081436.74000001</v>
      </c>
      <c r="I39" s="19">
        <v>0</v>
      </c>
      <c r="J39" s="27">
        <v>1</v>
      </c>
    </row>
    <row r="40" spans="1:10" x14ac:dyDescent="0.2">
      <c r="A40" s="17" t="s">
        <v>51</v>
      </c>
      <c r="B40" s="17" t="s">
        <v>51</v>
      </c>
      <c r="C40" s="17" t="s">
        <v>55</v>
      </c>
      <c r="D40" s="24">
        <v>0</v>
      </c>
      <c r="E40" s="18">
        <v>702697.66</v>
      </c>
      <c r="F40" s="23">
        <v>702697.66</v>
      </c>
      <c r="G40" s="18">
        <v>702697.66</v>
      </c>
      <c r="H40" s="18">
        <v>702697.66</v>
      </c>
      <c r="I40" s="19">
        <v>0</v>
      </c>
      <c r="J40" s="27">
        <v>1</v>
      </c>
    </row>
    <row r="41" spans="1:10" x14ac:dyDescent="0.2">
      <c r="A41" s="17" t="s">
        <v>51</v>
      </c>
      <c r="B41" s="17" t="s">
        <v>51</v>
      </c>
      <c r="C41" s="17" t="s">
        <v>59</v>
      </c>
      <c r="D41" s="24">
        <v>0</v>
      </c>
      <c r="E41" s="19">
        <v>0</v>
      </c>
      <c r="F41" s="24">
        <v>0</v>
      </c>
      <c r="G41" s="19">
        <v>0</v>
      </c>
      <c r="H41" s="19">
        <v>0</v>
      </c>
      <c r="I41" s="19">
        <v>0</v>
      </c>
      <c r="J41" s="27">
        <v>1</v>
      </c>
    </row>
    <row r="42" spans="1:10" x14ac:dyDescent="0.2">
      <c r="A42" s="17" t="s">
        <v>51</v>
      </c>
      <c r="B42" s="17" t="s">
        <v>53</v>
      </c>
      <c r="C42" s="17" t="s">
        <v>52</v>
      </c>
      <c r="D42" s="24">
        <v>0</v>
      </c>
      <c r="E42" s="18">
        <v>352149.86</v>
      </c>
      <c r="F42" s="23">
        <v>352149.86</v>
      </c>
      <c r="G42" s="18">
        <v>352149.86</v>
      </c>
      <c r="H42" s="18">
        <v>352149.86</v>
      </c>
      <c r="I42" s="19">
        <v>0</v>
      </c>
      <c r="J42" s="27">
        <v>1</v>
      </c>
    </row>
    <row r="43" spans="1:10" x14ac:dyDescent="0.2">
      <c r="A43" s="17" t="s">
        <v>51</v>
      </c>
      <c r="B43" s="17" t="s">
        <v>53</v>
      </c>
      <c r="C43" s="17" t="s">
        <v>51</v>
      </c>
      <c r="D43" s="24">
        <v>0</v>
      </c>
      <c r="E43" s="18">
        <v>3000942.07</v>
      </c>
      <c r="F43" s="23">
        <v>3000942.07</v>
      </c>
      <c r="G43" s="18">
        <v>3000942.07</v>
      </c>
      <c r="H43" s="18">
        <v>3000942.07</v>
      </c>
      <c r="I43" s="19">
        <v>0</v>
      </c>
      <c r="J43" s="27">
        <v>1</v>
      </c>
    </row>
    <row r="44" spans="1:10" x14ac:dyDescent="0.2">
      <c r="A44" s="17" t="s">
        <v>51</v>
      </c>
      <c r="B44" s="17" t="s">
        <v>53</v>
      </c>
      <c r="C44" s="17" t="s">
        <v>54</v>
      </c>
      <c r="D44" s="24">
        <v>0</v>
      </c>
      <c r="E44" s="18">
        <v>14406966.66</v>
      </c>
      <c r="F44" s="23">
        <v>14406966.66</v>
      </c>
      <c r="G44" s="18">
        <v>1886843.41</v>
      </c>
      <c r="H44" s="18">
        <v>1886843.41</v>
      </c>
      <c r="I44" s="18">
        <v>12520123.25</v>
      </c>
      <c r="J44" s="27">
        <v>1</v>
      </c>
    </row>
    <row r="45" spans="1:10" x14ac:dyDescent="0.2">
      <c r="A45" s="17" t="s">
        <v>51</v>
      </c>
      <c r="B45" s="17" t="s">
        <v>53</v>
      </c>
      <c r="C45" s="17" t="s">
        <v>58</v>
      </c>
      <c r="D45" s="24">
        <v>0</v>
      </c>
      <c r="E45" s="19">
        <v>0</v>
      </c>
      <c r="F45" s="24">
        <v>0</v>
      </c>
      <c r="G45" s="19">
        <v>0</v>
      </c>
      <c r="H45" s="19">
        <v>0</v>
      </c>
      <c r="I45" s="19">
        <v>0</v>
      </c>
      <c r="J45" s="27">
        <v>1</v>
      </c>
    </row>
    <row r="46" spans="1:10" x14ac:dyDescent="0.2">
      <c r="A46" s="17" t="s">
        <v>51</v>
      </c>
      <c r="B46" s="17" t="s">
        <v>53</v>
      </c>
      <c r="C46" s="17" t="s">
        <v>55</v>
      </c>
      <c r="D46" s="24">
        <v>0</v>
      </c>
      <c r="E46" s="18">
        <v>4804883.9000000004</v>
      </c>
      <c r="F46" s="23">
        <v>4804883.9000000004</v>
      </c>
      <c r="G46" s="18">
        <v>3204883.67</v>
      </c>
      <c r="H46" s="18">
        <v>3204883.67</v>
      </c>
      <c r="I46" s="18">
        <v>1600000.23</v>
      </c>
      <c r="J46" s="27">
        <v>1</v>
      </c>
    </row>
    <row r="47" spans="1:10" x14ac:dyDescent="0.2">
      <c r="A47" s="17" t="s">
        <v>51</v>
      </c>
      <c r="B47" s="17" t="s">
        <v>53</v>
      </c>
      <c r="C47" s="17" t="s">
        <v>56</v>
      </c>
      <c r="D47" s="24">
        <v>0</v>
      </c>
      <c r="E47" s="19">
        <v>0</v>
      </c>
      <c r="F47" s="24">
        <v>0</v>
      </c>
      <c r="G47" s="19">
        <v>0</v>
      </c>
      <c r="H47" s="19">
        <v>0</v>
      </c>
      <c r="I47" s="19">
        <v>0</v>
      </c>
      <c r="J47" s="27">
        <v>1</v>
      </c>
    </row>
    <row r="48" spans="1:10" x14ac:dyDescent="0.2">
      <c r="A48" s="17" t="s">
        <v>51</v>
      </c>
      <c r="B48" s="17" t="s">
        <v>53</v>
      </c>
      <c r="C48" s="17" t="s">
        <v>59</v>
      </c>
      <c r="D48" s="24">
        <v>0</v>
      </c>
      <c r="E48" s="18">
        <v>775916027.94000006</v>
      </c>
      <c r="F48" s="23">
        <v>775916027.94000006</v>
      </c>
      <c r="G48" s="18">
        <v>550772890.65999997</v>
      </c>
      <c r="H48" s="18">
        <v>600464158.5</v>
      </c>
      <c r="I48" s="18">
        <v>225143137.28</v>
      </c>
      <c r="J48" s="27">
        <v>1</v>
      </c>
    </row>
    <row r="49" spans="1:10" x14ac:dyDescent="0.2">
      <c r="A49" s="17" t="s">
        <v>51</v>
      </c>
      <c r="B49" s="17" t="s">
        <v>57</v>
      </c>
      <c r="C49" s="17" t="s">
        <v>52</v>
      </c>
      <c r="D49" s="23">
        <v>1942147497</v>
      </c>
      <c r="E49" s="18">
        <v>-98811203.409999996</v>
      </c>
      <c r="F49" s="23">
        <v>1843336293.5899999</v>
      </c>
      <c r="G49" s="18">
        <v>1653331456.8099999</v>
      </c>
      <c r="H49" s="18">
        <v>1638968767.8900001</v>
      </c>
      <c r="I49" s="18">
        <v>190004836.78</v>
      </c>
      <c r="J49" s="27">
        <v>1</v>
      </c>
    </row>
    <row r="50" spans="1:10" x14ac:dyDescent="0.2">
      <c r="A50" s="17" t="s">
        <v>51</v>
      </c>
      <c r="B50" s="17" t="s">
        <v>57</v>
      </c>
      <c r="C50" s="17" t="s">
        <v>51</v>
      </c>
      <c r="D50" s="23">
        <v>5933509701</v>
      </c>
      <c r="E50" s="18">
        <v>4022782.66</v>
      </c>
      <c r="F50" s="23">
        <v>5937532483.6599998</v>
      </c>
      <c r="G50" s="18">
        <v>5937532481.2399998</v>
      </c>
      <c r="H50" s="18">
        <v>5937531448.2399998</v>
      </c>
      <c r="I50" s="18">
        <v>2.42</v>
      </c>
      <c r="J50" s="27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406469-4DBD-47CD-B028-AFCB959CDBF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6c.Clasificación Funcional</vt:lpstr>
      <vt:lpstr>Hoja1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Adrian</cp:lastModifiedBy>
  <cp:lastPrinted>2022-04-27T21:48:24Z</cp:lastPrinted>
  <dcterms:created xsi:type="dcterms:W3CDTF">2016-10-12T14:50:55Z</dcterms:created>
  <dcterms:modified xsi:type="dcterms:W3CDTF">2022-04-27T21:48:33Z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