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rian\Desktop\Información Presupuestal de la Cuenta Pública 2021\Cuadros de la Cuenta Pública LDF 2021\"/>
    </mc:Choice>
  </mc:AlternateContent>
  <bookViews>
    <workbookView xWindow="-120" yWindow="-345" windowWidth="20730" windowHeight="11160"/>
  </bookViews>
  <sheets>
    <sheet name="6c.Clasificación Funcional" sheetId="9" r:id="rId1"/>
    <sheet name="Hoja1" sheetId="14" state="hidden" r:id="rId2"/>
    <sheet name="fuente1" sheetId="13" state="hidden" r:id="rId3"/>
    <sheet name="BExRepositorySheet" sheetId="12" state="veryHidden" r:id="rId4"/>
  </sheet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" i="14" l="1"/>
  <c r="F5" i="14" s="1"/>
  <c r="E4" i="14"/>
  <c r="H84" i="9"/>
  <c r="G84" i="9"/>
  <c r="F84" i="9"/>
  <c r="E84" i="9"/>
  <c r="D84" i="9"/>
  <c r="H39" i="9"/>
  <c r="G39" i="9"/>
  <c r="F39" i="9"/>
  <c r="E39" i="9"/>
  <c r="D39" i="9"/>
  <c r="I84" i="9" l="1"/>
  <c r="B10" i="14"/>
  <c r="E5" i="14"/>
  <c r="H90" i="9"/>
  <c r="G90" i="9"/>
  <c r="F90" i="9"/>
  <c r="E90" i="9"/>
  <c r="H89" i="9"/>
  <c r="G89" i="9"/>
  <c r="F89" i="9"/>
  <c r="E89" i="9"/>
  <c r="H88" i="9"/>
  <c r="G88" i="9"/>
  <c r="F88" i="9"/>
  <c r="E88" i="9"/>
  <c r="H87" i="9"/>
  <c r="G87" i="9"/>
  <c r="F87" i="9"/>
  <c r="E87" i="9"/>
  <c r="H83" i="9"/>
  <c r="G83" i="9"/>
  <c r="F83" i="9"/>
  <c r="E83" i="9"/>
  <c r="H82" i="9"/>
  <c r="G82" i="9"/>
  <c r="F82" i="9"/>
  <c r="E82" i="9"/>
  <c r="H81" i="9"/>
  <c r="G81" i="9"/>
  <c r="F81" i="9"/>
  <c r="E81" i="9"/>
  <c r="H80" i="9"/>
  <c r="G80" i="9"/>
  <c r="F80" i="9"/>
  <c r="E80" i="9"/>
  <c r="H79" i="9"/>
  <c r="G79" i="9"/>
  <c r="F79" i="9"/>
  <c r="E79" i="9"/>
  <c r="H78" i="9"/>
  <c r="G78" i="9"/>
  <c r="F78" i="9"/>
  <c r="E78" i="9"/>
  <c r="H77" i="9"/>
  <c r="G77" i="9"/>
  <c r="F77" i="9"/>
  <c r="E77" i="9"/>
  <c r="H76" i="9"/>
  <c r="G76" i="9"/>
  <c r="F76" i="9"/>
  <c r="E76" i="9"/>
  <c r="H73" i="9"/>
  <c r="G73" i="9"/>
  <c r="F73" i="9"/>
  <c r="E73" i="9"/>
  <c r="H72" i="9"/>
  <c r="G72" i="9"/>
  <c r="F72" i="9"/>
  <c r="E72" i="9"/>
  <c r="H71" i="9"/>
  <c r="G71" i="9"/>
  <c r="F71" i="9"/>
  <c r="E71" i="9"/>
  <c r="H70" i="9"/>
  <c r="G70" i="9"/>
  <c r="F70" i="9"/>
  <c r="E70" i="9"/>
  <c r="H69" i="9"/>
  <c r="G69" i="9"/>
  <c r="F69" i="9"/>
  <c r="E69" i="9"/>
  <c r="H68" i="9"/>
  <c r="G68" i="9"/>
  <c r="F68" i="9"/>
  <c r="E68" i="9"/>
  <c r="H67" i="9"/>
  <c r="G67" i="9"/>
  <c r="F67" i="9"/>
  <c r="E67" i="9"/>
  <c r="H64" i="9"/>
  <c r="G64" i="9"/>
  <c r="F64" i="9"/>
  <c r="E64" i="9"/>
  <c r="H63" i="9"/>
  <c r="G63" i="9"/>
  <c r="F63" i="9"/>
  <c r="E63" i="9"/>
  <c r="H62" i="9"/>
  <c r="G62" i="9"/>
  <c r="F62" i="9"/>
  <c r="E62" i="9"/>
  <c r="H61" i="9"/>
  <c r="G61" i="9"/>
  <c r="F61" i="9"/>
  <c r="E61" i="9"/>
  <c r="H60" i="9"/>
  <c r="G60" i="9"/>
  <c r="F60" i="9"/>
  <c r="E60" i="9"/>
  <c r="H59" i="9"/>
  <c r="G59" i="9"/>
  <c r="F59" i="9"/>
  <c r="E59" i="9"/>
  <c r="H58" i="9"/>
  <c r="G58" i="9"/>
  <c r="F58" i="9"/>
  <c r="E58" i="9"/>
  <c r="H57" i="9"/>
  <c r="G57" i="9"/>
  <c r="F57" i="9"/>
  <c r="E57" i="9"/>
  <c r="H45" i="9"/>
  <c r="G45" i="9"/>
  <c r="F45" i="9"/>
  <c r="E45" i="9"/>
  <c r="H44" i="9"/>
  <c r="G44" i="9"/>
  <c r="F44" i="9"/>
  <c r="E44" i="9"/>
  <c r="H43" i="9"/>
  <c r="G43" i="9"/>
  <c r="F43" i="9"/>
  <c r="E43" i="9"/>
  <c r="H42" i="9"/>
  <c r="G42" i="9"/>
  <c r="F42" i="9"/>
  <c r="E42" i="9"/>
  <c r="H38" i="9"/>
  <c r="G38" i="9"/>
  <c r="F38" i="9"/>
  <c r="E38" i="9"/>
  <c r="H37" i="9"/>
  <c r="G37" i="9"/>
  <c r="F37" i="9"/>
  <c r="E37" i="9"/>
  <c r="H36" i="9"/>
  <c r="G36" i="9"/>
  <c r="F36" i="9"/>
  <c r="E36" i="9"/>
  <c r="H35" i="9"/>
  <c r="G35" i="9"/>
  <c r="F35" i="9"/>
  <c r="E35" i="9"/>
  <c r="H34" i="9"/>
  <c r="G34" i="9"/>
  <c r="F34" i="9"/>
  <c r="E34" i="9"/>
  <c r="H33" i="9"/>
  <c r="G33" i="9"/>
  <c r="F33" i="9"/>
  <c r="E33" i="9"/>
  <c r="H32" i="9"/>
  <c r="G32" i="9"/>
  <c r="F32" i="9"/>
  <c r="E32" i="9"/>
  <c r="H31" i="9"/>
  <c r="G31" i="9"/>
  <c r="F31" i="9"/>
  <c r="E31" i="9"/>
  <c r="H28" i="9"/>
  <c r="G28" i="9"/>
  <c r="F28" i="9"/>
  <c r="E28" i="9"/>
  <c r="H27" i="9"/>
  <c r="G27" i="9"/>
  <c r="F27" i="9"/>
  <c r="E27" i="9"/>
  <c r="H26" i="9"/>
  <c r="G26" i="9"/>
  <c r="F26" i="9"/>
  <c r="E26" i="9"/>
  <c r="H25" i="9"/>
  <c r="G25" i="9"/>
  <c r="F25" i="9"/>
  <c r="E25" i="9"/>
  <c r="H24" i="9"/>
  <c r="G24" i="9"/>
  <c r="F24" i="9"/>
  <c r="E24" i="9"/>
  <c r="H23" i="9"/>
  <c r="G23" i="9"/>
  <c r="F23" i="9"/>
  <c r="E23" i="9"/>
  <c r="H22" i="9"/>
  <c r="G22" i="9"/>
  <c r="F22" i="9"/>
  <c r="E22" i="9"/>
  <c r="H19" i="9"/>
  <c r="G19" i="9"/>
  <c r="F19" i="9"/>
  <c r="E19" i="9"/>
  <c r="H18" i="9"/>
  <c r="G18" i="9"/>
  <c r="F18" i="9"/>
  <c r="E18" i="9"/>
  <c r="H17" i="9"/>
  <c r="G17" i="9"/>
  <c r="F17" i="9"/>
  <c r="E17" i="9"/>
  <c r="H16" i="9"/>
  <c r="G16" i="9"/>
  <c r="F16" i="9"/>
  <c r="E16" i="9"/>
  <c r="H15" i="9"/>
  <c r="G15" i="9"/>
  <c r="F15" i="9"/>
  <c r="E15" i="9"/>
  <c r="H14" i="9"/>
  <c r="G14" i="9"/>
  <c r="F14" i="9"/>
  <c r="E14" i="9"/>
  <c r="H13" i="9"/>
  <c r="G13" i="9"/>
  <c r="F13" i="9"/>
  <c r="E13" i="9"/>
  <c r="H12" i="9"/>
  <c r="G12" i="9"/>
  <c r="F12" i="9"/>
  <c r="E12" i="9"/>
  <c r="D90" i="9"/>
  <c r="D89" i="9"/>
  <c r="D88" i="9"/>
  <c r="D87" i="9"/>
  <c r="D83" i="9"/>
  <c r="D82" i="9"/>
  <c r="D81" i="9"/>
  <c r="D80" i="9"/>
  <c r="D79" i="9"/>
  <c r="D78" i="9"/>
  <c r="D77" i="9"/>
  <c r="D76" i="9"/>
  <c r="D73" i="9"/>
  <c r="D72" i="9"/>
  <c r="D71" i="9"/>
  <c r="D70" i="9"/>
  <c r="D69" i="9"/>
  <c r="D68" i="9"/>
  <c r="D67" i="9"/>
  <c r="D64" i="9"/>
  <c r="D63" i="9"/>
  <c r="D62" i="9"/>
  <c r="D61" i="9"/>
  <c r="D60" i="9"/>
  <c r="D59" i="9"/>
  <c r="D58" i="9"/>
  <c r="D57" i="9"/>
  <c r="D45" i="9"/>
  <c r="D44" i="9"/>
  <c r="D43" i="9"/>
  <c r="D42" i="9"/>
  <c r="D38" i="9"/>
  <c r="D37" i="9"/>
  <c r="D36" i="9"/>
  <c r="D35" i="9"/>
  <c r="D34" i="9"/>
  <c r="D33" i="9"/>
  <c r="D32" i="9"/>
  <c r="D31" i="9"/>
  <c r="D28" i="9"/>
  <c r="D27" i="9"/>
  <c r="D26" i="9"/>
  <c r="D25" i="9"/>
  <c r="D24" i="9"/>
  <c r="D23" i="9"/>
  <c r="D22" i="9"/>
  <c r="D19" i="9"/>
  <c r="D18" i="9"/>
  <c r="D17" i="9"/>
  <c r="D16" i="9"/>
  <c r="D15" i="9"/>
  <c r="D14" i="9"/>
  <c r="D13" i="9"/>
  <c r="D12" i="9"/>
  <c r="I43" i="9" l="1"/>
  <c r="I45" i="9"/>
  <c r="I58" i="9"/>
  <c r="I60" i="9"/>
  <c r="I62" i="9"/>
  <c r="I64" i="9"/>
  <c r="I68" i="9"/>
  <c r="I70" i="9"/>
  <c r="I72" i="9"/>
  <c r="I76" i="9"/>
  <c r="I78" i="9"/>
  <c r="I80" i="9"/>
  <c r="I15" i="9"/>
  <c r="I23" i="9"/>
  <c r="I25" i="9"/>
  <c r="I27" i="9"/>
  <c r="I31" i="9"/>
  <c r="I33" i="9"/>
  <c r="I37" i="9"/>
  <c r="I88" i="9"/>
  <c r="I90" i="9"/>
  <c r="I12" i="9"/>
  <c r="I14" i="9"/>
  <c r="I16" i="9"/>
  <c r="I18" i="9"/>
  <c r="I22" i="9"/>
  <c r="I24" i="9"/>
  <c r="I26" i="9"/>
  <c r="I28" i="9"/>
  <c r="I32" i="9"/>
  <c r="I34" i="9"/>
  <c r="I36" i="9"/>
  <c r="I38" i="9"/>
  <c r="I42" i="9"/>
  <c r="I44" i="9"/>
  <c r="I57" i="9"/>
  <c r="I59" i="9"/>
  <c r="I61" i="9"/>
  <c r="I63" i="9"/>
  <c r="I67" i="9"/>
  <c r="I69" i="9"/>
  <c r="I71" i="9"/>
  <c r="I73" i="9"/>
  <c r="I77" i="9"/>
  <c r="I79" i="9"/>
  <c r="I81" i="9"/>
  <c r="I83" i="9"/>
  <c r="I87" i="9"/>
  <c r="I89" i="9"/>
  <c r="I13" i="9"/>
  <c r="I17" i="9"/>
  <c r="I19" i="9"/>
  <c r="I35" i="9"/>
  <c r="I39" i="9"/>
  <c r="I82" i="9"/>
  <c r="G41" i="9"/>
  <c r="F86" i="9"/>
  <c r="H41" i="9"/>
  <c r="E11" i="9"/>
  <c r="F11" i="9"/>
  <c r="G75" i="9"/>
  <c r="E66" i="9"/>
  <c r="G66" i="9"/>
  <c r="G56" i="9"/>
  <c r="G11" i="9"/>
  <c r="F66" i="9"/>
  <c r="E21" i="9"/>
  <c r="F41" i="9"/>
  <c r="E86" i="9"/>
  <c r="F30" i="9"/>
  <c r="E41" i="9"/>
  <c r="G86" i="9"/>
  <c r="H30" i="9"/>
  <c r="H56" i="9"/>
  <c r="H75" i="9"/>
  <c r="E75" i="9"/>
  <c r="H21" i="9"/>
  <c r="H66" i="9"/>
  <c r="E56" i="9"/>
  <c r="G30" i="9"/>
  <c r="H11" i="9"/>
  <c r="F21" i="9"/>
  <c r="E30" i="9"/>
  <c r="F56" i="9"/>
  <c r="F75" i="9"/>
  <c r="G21" i="9"/>
  <c r="H86" i="9"/>
  <c r="F10" i="9" l="1"/>
  <c r="H10" i="9"/>
  <c r="G10" i="9"/>
  <c r="E10" i="9"/>
  <c r="G55" i="9"/>
  <c r="F55" i="9"/>
  <c r="E55" i="9"/>
  <c r="H55" i="9"/>
  <c r="G91" i="9" l="1"/>
  <c r="H91" i="9"/>
  <c r="F91" i="9"/>
  <c r="E91" i="9"/>
  <c r="B5" i="9" l="1"/>
  <c r="D41" i="9"/>
  <c r="D86" i="9"/>
  <c r="D75" i="9"/>
  <c r="D56" i="9"/>
  <c r="D30" i="9"/>
  <c r="D21" i="9"/>
  <c r="D11" i="9"/>
  <c r="D66" i="9"/>
  <c r="I11" i="9" l="1"/>
  <c r="I41" i="9"/>
  <c r="I56" i="9"/>
  <c r="I21" i="9"/>
  <c r="I30" i="9"/>
  <c r="I66" i="9"/>
  <c r="I86" i="9"/>
  <c r="I75" i="9"/>
  <c r="D55" i="9"/>
  <c r="D10" i="9"/>
  <c r="I55" i="9" l="1"/>
  <c r="I10" i="9"/>
  <c r="D91" i="9"/>
  <c r="I91" i="9" l="1"/>
</calcChain>
</file>

<file path=xl/sharedStrings.xml><?xml version="1.0" encoding="utf-8"?>
<sst xmlns="http://schemas.openxmlformats.org/spreadsheetml/2006/main" count="292" uniqueCount="113">
  <si>
    <t>(PESOS)</t>
  </si>
  <si>
    <t>Concepto (c)</t>
  </si>
  <si>
    <t>Aprobado (d)</t>
  </si>
  <si>
    <t>Devengado</t>
  </si>
  <si>
    <t>Pagado</t>
  </si>
  <si>
    <t>Estado Analítico del Ejercicio del Presupuesto de Egresos Detallado - LDF</t>
  </si>
  <si>
    <t>Egresos</t>
  </si>
  <si>
    <t>Subejercicio (e)</t>
  </si>
  <si>
    <t xml:space="preserve">Ampliaciones/ (Reducciones) </t>
  </si>
  <si>
    <t xml:space="preserve">Modificado </t>
  </si>
  <si>
    <t>Clasificación Funcional (Finalidad y Función)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</si>
  <si>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</si>
  <si>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</si>
  <si>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</si>
  <si>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</si>
  <si>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</si>
  <si>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</si>
  <si>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</si>
  <si>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</si>
  <si>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</si>
  <si>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</si>
  <si>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</si>
  <si>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</si>
  <si>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</si>
  <si>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</si>
  <si>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</si>
  <si>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</si>
  <si>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</si>
  <si>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</si>
  <si>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</si>
  <si>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</si>
  <si>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</si>
  <si>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</si>
  <si>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</si>
  <si>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</si>
  <si>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</si>
  <si>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</si>
  <si>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</si>
  <si>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</si>
  <si>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GOBIERNO DEL ESTADO DE MICHOACÁN DE OCAMPO</t>
  </si>
  <si>
    <t>.</t>
  </si>
  <si>
    <t>Finalidad</t>
  </si>
  <si>
    <t>Función</t>
  </si>
  <si>
    <t/>
  </si>
  <si>
    <t>Resultado total</t>
  </si>
  <si>
    <t xml:space="preserve">
Aprobado</t>
  </si>
  <si>
    <t xml:space="preserve">
Ampliaciones y Reducciones</t>
  </si>
  <si>
    <t xml:space="preserve">
Modificado</t>
  </si>
  <si>
    <t xml:space="preserve">
Devengado</t>
  </si>
  <si>
    <t xml:space="preserve">
Pagado</t>
  </si>
  <si>
    <t xml:space="preserve">
SubEjercido</t>
  </si>
  <si>
    <t>2</t>
  </si>
  <si>
    <t>1</t>
  </si>
  <si>
    <t>3</t>
  </si>
  <si>
    <t>5</t>
  </si>
  <si>
    <t>7</t>
  </si>
  <si>
    <t>8</t>
  </si>
  <si>
    <t>4</t>
  </si>
  <si>
    <t>6</t>
  </si>
  <si>
    <t>9</t>
  </si>
  <si>
    <t xml:space="preserve">
Fórmula 4</t>
  </si>
  <si>
    <t>Periodo</t>
  </si>
  <si>
    <t>Ejercicio</t>
  </si>
  <si>
    <t>MES Inicial</t>
  </si>
  <si>
    <t>MES Final</t>
  </si>
  <si>
    <t>Enero</t>
  </si>
  <si>
    <t>Marzo</t>
  </si>
  <si>
    <t>ENE</t>
  </si>
  <si>
    <t>01</t>
  </si>
  <si>
    <t>03</t>
  </si>
  <si>
    <t>FEB</t>
  </si>
  <si>
    <t>Febrero</t>
  </si>
  <si>
    <t>02</t>
  </si>
  <si>
    <t>Mes</t>
  </si>
  <si>
    <t>MAR</t>
  </si>
  <si>
    <t>ABR</t>
  </si>
  <si>
    <t>Abril</t>
  </si>
  <si>
    <t>04</t>
  </si>
  <si>
    <t>MAY</t>
  </si>
  <si>
    <t>Mayo</t>
  </si>
  <si>
    <t>05</t>
  </si>
  <si>
    <t>JUN</t>
  </si>
  <si>
    <t>Junio</t>
  </si>
  <si>
    <t>06</t>
  </si>
  <si>
    <t>JUL</t>
  </si>
  <si>
    <t>Julio</t>
  </si>
  <si>
    <t>07</t>
  </si>
  <si>
    <t>AGO</t>
  </si>
  <si>
    <t>Agosto</t>
  </si>
  <si>
    <t>08</t>
  </si>
  <si>
    <t>SEP</t>
  </si>
  <si>
    <t>Septiembre</t>
  </si>
  <si>
    <t>09</t>
  </si>
  <si>
    <t>OCT</t>
  </si>
  <si>
    <t>Octubre</t>
  </si>
  <si>
    <t>10</t>
  </si>
  <si>
    <t>NOV</t>
  </si>
  <si>
    <t>Noviembre</t>
  </si>
  <si>
    <t>11</t>
  </si>
  <si>
    <t>DIC</t>
  </si>
  <si>
    <t>Diciembre</t>
  </si>
  <si>
    <t>12</t>
  </si>
  <si>
    <t>01-ENE..12-DIC</t>
  </si>
  <si>
    <t>21</t>
  </si>
  <si>
    <t>I. Gasto No Etiquetado</t>
  </si>
  <si>
    <t xml:space="preserve">A. Gobierno </t>
  </si>
  <si>
    <t xml:space="preserve">B. Desarrollo Social </t>
  </si>
  <si>
    <t xml:space="preserve">C. Desarrollo Económico </t>
  </si>
  <si>
    <t xml:space="preserve">D. Otras No Clasificadas en Funciones Anteriores </t>
  </si>
  <si>
    <t>II. Gasto Etiquetado</t>
  </si>
  <si>
    <t>A. Gobierno</t>
  </si>
  <si>
    <t xml:space="preserve">III. Total de Egresos </t>
  </si>
  <si>
    <t>Del 1 de Enero al 31 de Diciembre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</si>
</sst>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;\-\ #,##0.00"/>
    <numFmt numFmtId="165" formatCode="#,##0.0000000"/>
    <numFmt numFmtId="166" formatCode="#,##0.0000000;\-\ #,##0.0000000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5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8"/>
      <color theme="3"/>
      <name val="Cambria"/>
      <family val="2"/>
      <scheme val="major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79">
    <xf numFmtId="0" fontId="0" fillId="0" borderId="0"/>
    <xf numFmtId="0" fontId="5" fillId="0" borderId="0"/>
    <xf numFmtId="0" fontId="28" fillId="0" borderId="0" applyNumberFormat="0" applyFill="0" applyBorder="0" applyAlignment="0" applyProtection="0"/>
    <xf numFmtId="0" fontId="10" fillId="0" borderId="15" applyNumberFormat="0" applyFill="0" applyAlignment="0" applyProtection="0"/>
    <xf numFmtId="0" fontId="29" fillId="0" borderId="21" applyNumberFormat="0" applyFill="0" applyAlignment="0" applyProtection="0"/>
    <xf numFmtId="0" fontId="11" fillId="0" borderId="22" applyNumberFormat="0" applyFill="0" applyAlignment="0" applyProtection="0"/>
    <xf numFmtId="0" fontId="11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13" fillId="6" borderId="0" applyNumberFormat="0" applyBorder="0" applyAlignment="0" applyProtection="0"/>
    <xf numFmtId="0" fontId="14" fillId="5" borderId="0" applyNumberFormat="0" applyBorder="0" applyAlignment="0" applyProtection="0"/>
    <xf numFmtId="0" fontId="12" fillId="5" borderId="12" applyNumberFormat="0" applyAlignment="0" applyProtection="0"/>
    <xf numFmtId="0" fontId="17" fillId="3" borderId="17" applyNumberFormat="0" applyAlignment="0" applyProtection="0"/>
    <xf numFmtId="0" fontId="7" fillId="3" borderId="12" applyNumberFormat="0" applyAlignment="0" applyProtection="0"/>
    <xf numFmtId="0" fontId="9" fillId="0" borderId="14" applyNumberFormat="0" applyFill="0" applyAlignment="0" applyProtection="0"/>
    <xf numFmtId="0" fontId="8" fillId="4" borderId="13" applyNumberFormat="0" applyAlignment="0" applyProtection="0"/>
    <xf numFmtId="0" fontId="26" fillId="0" borderId="0" applyNumberFormat="0" applyFill="0" applyBorder="0" applyAlignment="0" applyProtection="0"/>
    <xf numFmtId="0" fontId="16" fillId="7" borderId="16" applyNumberFormat="0" applyFont="0" applyAlignment="0" applyProtection="0"/>
    <xf numFmtId="0" fontId="27" fillId="0" borderId="0" applyNumberFormat="0" applyFill="0" applyBorder="0" applyAlignment="0" applyProtection="0"/>
    <xf numFmtId="0" fontId="30" fillId="0" borderId="23" applyNumberFormat="0" applyFill="0" applyAlignment="0" applyProtection="0"/>
    <xf numFmtId="4" fontId="18" fillId="8" borderId="18" applyNumberFormat="0" applyProtection="0">
      <alignment vertical="center"/>
    </xf>
    <xf numFmtId="4" fontId="19" fillId="8" borderId="18" applyNumberFormat="0" applyProtection="0">
      <alignment vertical="center"/>
    </xf>
    <xf numFmtId="4" fontId="18" fillId="8" borderId="18" applyNumberFormat="0" applyProtection="0">
      <alignment horizontal="left" vertical="center" indent="1"/>
    </xf>
    <xf numFmtId="0" fontId="18" fillId="8" borderId="18" applyNumberFormat="0" applyProtection="0">
      <alignment horizontal="left" vertical="top" indent="1"/>
    </xf>
    <xf numFmtId="4" fontId="18" fillId="9" borderId="0" applyNumberFormat="0" applyProtection="0">
      <alignment horizontal="left" vertical="center" indent="1"/>
    </xf>
    <xf numFmtId="4" fontId="20" fillId="10" borderId="18" applyNumberFormat="0" applyProtection="0">
      <alignment horizontal="right" vertical="center"/>
    </xf>
    <xf numFmtId="4" fontId="20" fillId="11" borderId="18" applyNumberFormat="0" applyProtection="0">
      <alignment horizontal="right" vertical="center"/>
    </xf>
    <xf numFmtId="4" fontId="20" fillId="12" borderId="18" applyNumberFormat="0" applyProtection="0">
      <alignment horizontal="right" vertical="center"/>
    </xf>
    <xf numFmtId="4" fontId="20" fillId="13" borderId="18" applyNumberFormat="0" applyProtection="0">
      <alignment horizontal="right" vertical="center"/>
    </xf>
    <xf numFmtId="4" fontId="20" fillId="14" borderId="18" applyNumberFormat="0" applyProtection="0">
      <alignment horizontal="right" vertical="center"/>
    </xf>
    <xf numFmtId="4" fontId="20" fillId="15" borderId="18" applyNumberFormat="0" applyProtection="0">
      <alignment horizontal="right" vertical="center"/>
    </xf>
    <xf numFmtId="4" fontId="20" fillId="16" borderId="18" applyNumberFormat="0" applyProtection="0">
      <alignment horizontal="right" vertical="center"/>
    </xf>
    <xf numFmtId="4" fontId="20" fillId="17" borderId="18" applyNumberFormat="0" applyProtection="0">
      <alignment horizontal="right" vertical="center"/>
    </xf>
    <xf numFmtId="4" fontId="20" fillId="18" borderId="18" applyNumberFormat="0" applyProtection="0">
      <alignment horizontal="right" vertical="center"/>
    </xf>
    <xf numFmtId="4" fontId="18" fillId="19" borderId="19" applyNumberFormat="0" applyProtection="0">
      <alignment horizontal="left" vertical="center" indent="1"/>
    </xf>
    <xf numFmtId="4" fontId="20" fillId="20" borderId="0" applyNumberFormat="0" applyProtection="0">
      <alignment horizontal="left" vertical="center" indent="1"/>
    </xf>
    <xf numFmtId="4" fontId="21" fillId="21" borderId="0" applyNumberFormat="0" applyProtection="0">
      <alignment horizontal="left" vertical="center" indent="1"/>
    </xf>
    <xf numFmtId="4" fontId="20" fillId="9" borderId="18" applyNumberFormat="0" applyProtection="0">
      <alignment horizontal="right" vertical="center"/>
    </xf>
    <xf numFmtId="4" fontId="20" fillId="20" borderId="0" applyNumberFormat="0" applyProtection="0">
      <alignment horizontal="left" vertical="center" indent="1"/>
    </xf>
    <xf numFmtId="4" fontId="20" fillId="9" borderId="0" applyNumberFormat="0" applyProtection="0">
      <alignment horizontal="left" vertical="center" indent="1"/>
    </xf>
    <xf numFmtId="0" fontId="15" fillId="21" borderId="18" applyNumberFormat="0" applyProtection="0">
      <alignment horizontal="left" vertical="center" indent="1"/>
    </xf>
    <xf numFmtId="0" fontId="15" fillId="21" borderId="18" applyNumberFormat="0" applyProtection="0">
      <alignment horizontal="left" vertical="top" indent="1"/>
    </xf>
    <xf numFmtId="0" fontId="15" fillId="9" borderId="18" applyNumberFormat="0" applyProtection="0">
      <alignment horizontal="left" vertical="center" indent="1"/>
    </xf>
    <xf numFmtId="0" fontId="15" fillId="9" borderId="18" applyNumberFormat="0" applyProtection="0">
      <alignment horizontal="left" vertical="top" indent="1"/>
    </xf>
    <xf numFmtId="0" fontId="15" fillId="22" borderId="18" applyNumberFormat="0" applyProtection="0">
      <alignment horizontal="left" vertical="center" indent="1"/>
    </xf>
    <xf numFmtId="0" fontId="15" fillId="22" borderId="18" applyNumberFormat="0" applyProtection="0">
      <alignment horizontal="left" vertical="top" indent="1"/>
    </xf>
    <xf numFmtId="0" fontId="15" fillId="20" borderId="18" applyNumberFormat="0" applyProtection="0">
      <alignment horizontal="left" vertical="center" indent="1"/>
    </xf>
    <xf numFmtId="0" fontId="15" fillId="20" borderId="18" applyNumberFormat="0" applyProtection="0">
      <alignment horizontal="left" vertical="top" indent="1"/>
    </xf>
    <xf numFmtId="0" fontId="15" fillId="23" borderId="20" applyNumberFormat="0">
      <protection locked="0"/>
    </xf>
    <xf numFmtId="4" fontId="20" fillId="24" borderId="18" applyNumberFormat="0" applyProtection="0">
      <alignment vertical="center"/>
    </xf>
    <xf numFmtId="4" fontId="22" fillId="24" borderId="18" applyNumberFormat="0" applyProtection="0">
      <alignment vertical="center"/>
    </xf>
    <xf numFmtId="4" fontId="20" fillId="24" borderId="18" applyNumberFormat="0" applyProtection="0">
      <alignment horizontal="left" vertical="center" indent="1"/>
    </xf>
    <xf numFmtId="0" fontId="20" fillId="24" borderId="18" applyNumberFormat="0" applyProtection="0">
      <alignment horizontal="left" vertical="top" indent="1"/>
    </xf>
    <xf numFmtId="4" fontId="20" fillId="20" borderId="18" applyNumberFormat="0" applyProtection="0">
      <alignment horizontal="right" vertical="center"/>
    </xf>
    <xf numFmtId="4" fontId="22" fillId="20" borderId="18" applyNumberFormat="0" applyProtection="0">
      <alignment horizontal="right" vertical="center"/>
    </xf>
    <xf numFmtId="4" fontId="20" fillId="9" borderId="18" applyNumberFormat="0" applyProtection="0">
      <alignment horizontal="left" vertical="center" indent="1"/>
    </xf>
    <xf numFmtId="0" fontId="20" fillId="9" borderId="18" applyNumberFormat="0" applyProtection="0">
      <alignment horizontal="left" vertical="top" indent="1"/>
    </xf>
    <xf numFmtId="4" fontId="23" fillId="25" borderId="0" applyNumberFormat="0" applyProtection="0">
      <alignment horizontal="left" vertical="center" indent="1"/>
    </xf>
    <xf numFmtId="4" fontId="24" fillId="20" borderId="18" applyNumberFormat="0" applyProtection="0">
      <alignment horizontal="right" vertical="center"/>
    </xf>
    <xf numFmtId="0" fontId="25" fillId="0" borderId="0" applyNumberFormat="0" applyFill="0" applyBorder="0" applyAlignment="0" applyProtection="0"/>
    <xf numFmtId="0" fontId="2" fillId="0" borderId="0"/>
    <xf numFmtId="0" fontId="15" fillId="7" borderId="16" applyNumberFormat="0" applyFont="0" applyAlignment="0" applyProtection="0"/>
    <xf numFmtId="0" fontId="1" fillId="0" borderId="0"/>
    <xf numFmtId="0" fontId="15" fillId="0" borderId="0"/>
    <xf numFmtId="0" fontId="28" fillId="0" borderId="0" applyNumberFormat="0" applyFill="0" applyBorder="0" applyAlignment="0" applyProtection="0"/>
    <xf numFmtId="0" fontId="10" fillId="0" borderId="15" applyNumberFormat="0" applyFill="0" applyAlignment="0" applyProtection="0"/>
    <xf numFmtId="0" fontId="29" fillId="0" borderId="21" applyNumberFormat="0" applyFill="0" applyAlignment="0" applyProtection="0"/>
    <xf numFmtId="0" fontId="11" fillId="0" borderId="22" applyNumberFormat="0" applyFill="0" applyAlignment="0" applyProtection="0"/>
    <xf numFmtId="0" fontId="11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13" fillId="6" borderId="0" applyNumberFormat="0" applyBorder="0" applyAlignment="0" applyProtection="0"/>
    <xf numFmtId="0" fontId="14" fillId="5" borderId="0" applyNumberFormat="0" applyBorder="0" applyAlignment="0" applyProtection="0"/>
    <xf numFmtId="0" fontId="12" fillId="5" borderId="12" applyNumberFormat="0" applyAlignment="0" applyProtection="0"/>
    <xf numFmtId="0" fontId="17" fillId="3" borderId="17" applyNumberFormat="0" applyAlignment="0" applyProtection="0"/>
    <xf numFmtId="0" fontId="7" fillId="3" borderId="12" applyNumberFormat="0" applyAlignment="0" applyProtection="0"/>
    <xf numFmtId="0" fontId="9" fillId="0" borderId="14" applyNumberFormat="0" applyFill="0" applyAlignment="0" applyProtection="0"/>
    <xf numFmtId="0" fontId="8" fillId="4" borderId="13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0" fillId="0" borderId="23" applyNumberFormat="0" applyFill="0" applyAlignment="0" applyProtection="0"/>
  </cellStyleXfs>
  <cellXfs count="70">
    <xf numFmtId="0" fontId="0" fillId="0" borderId="0" xfId="0"/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4" fontId="4" fillId="0" borderId="4" xfId="0" applyNumberFormat="1" applyFont="1" applyBorder="1" applyAlignment="1">
      <alignment horizontal="right" vertical="center" wrapText="1"/>
    </xf>
    <xf numFmtId="4" fontId="3" fillId="0" borderId="4" xfId="0" applyNumberFormat="1" applyFont="1" applyBorder="1" applyAlignment="1">
      <alignment horizontal="right" vertical="center"/>
    </xf>
    <xf numFmtId="4" fontId="4" fillId="0" borderId="4" xfId="0" applyNumberFormat="1" applyFont="1" applyBorder="1" applyAlignment="1">
      <alignment horizontal="right" vertical="center"/>
    </xf>
    <xf numFmtId="0" fontId="0" fillId="0" borderId="0" xfId="0" quotePrefix="1" applyAlignment="1"/>
    <xf numFmtId="0" fontId="4" fillId="0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right" vertical="center" wrapText="1"/>
    </xf>
    <xf numFmtId="4" fontId="3" fillId="0" borderId="4" xfId="0" applyNumberFormat="1" applyFont="1" applyBorder="1" applyAlignment="1">
      <alignment horizontal="right" vertical="center"/>
    </xf>
    <xf numFmtId="0" fontId="20" fillId="9" borderId="18" xfId="54" quotePrefix="1" applyNumberFormat="1">
      <alignment horizontal="left" vertical="center" indent="1"/>
    </xf>
    <xf numFmtId="4" fontId="20" fillId="20" borderId="18" xfId="52" applyNumberFormat="1">
      <alignment horizontal="right" vertical="center"/>
    </xf>
    <xf numFmtId="164" fontId="20" fillId="20" borderId="18" xfId="52" applyNumberFormat="1">
      <alignment horizontal="right" vertical="center"/>
    </xf>
    <xf numFmtId="0" fontId="18" fillId="8" borderId="18" xfId="21" quotePrefix="1" applyNumberFormat="1">
      <alignment horizontal="left" vertical="center" indent="1"/>
    </xf>
    <xf numFmtId="4" fontId="18" fillId="8" borderId="18" xfId="19" applyNumberFormat="1">
      <alignment vertical="center"/>
    </xf>
    <xf numFmtId="0" fontId="18" fillId="9" borderId="0" xfId="23" quotePrefix="1" applyNumberFormat="1" applyAlignment="1">
      <alignment horizontal="left" vertical="center" indent="1"/>
    </xf>
    <xf numFmtId="165" fontId="20" fillId="20" borderId="18" xfId="52" applyNumberFormat="1">
      <alignment horizontal="right" vertical="center"/>
    </xf>
    <xf numFmtId="166" fontId="20" fillId="20" borderId="18" xfId="52" applyNumberFormat="1">
      <alignment horizontal="right" vertical="center"/>
    </xf>
    <xf numFmtId="165" fontId="18" fillId="8" borderId="18" xfId="19" applyNumberFormat="1">
      <alignment vertical="center"/>
    </xf>
    <xf numFmtId="0" fontId="15" fillId="21" borderId="18" xfId="40" quotePrefix="1" applyAlignment="1">
      <alignment horizontal="left" vertical="top" wrapText="1" indent="1"/>
    </xf>
    <xf numFmtId="3" fontId="20" fillId="20" borderId="18" xfId="52" applyNumberFormat="1">
      <alignment horizontal="right" vertical="center"/>
    </xf>
    <xf numFmtId="3" fontId="18" fillId="8" borderId="18" xfId="19" applyNumberFormat="1">
      <alignment vertical="center"/>
    </xf>
    <xf numFmtId="0" fontId="33" fillId="0" borderId="0" xfId="0" applyFont="1" applyFill="1" applyAlignment="1">
      <alignment horizontal="center" wrapText="1"/>
    </xf>
    <xf numFmtId="0" fontId="33" fillId="0" borderId="0" xfId="0" applyFont="1"/>
    <xf numFmtId="0" fontId="34" fillId="0" borderId="0" xfId="0" applyFont="1"/>
    <xf numFmtId="0" fontId="34" fillId="0" borderId="0" xfId="0" applyFont="1" applyFill="1" applyAlignment="1">
      <alignment horizontal="center" wrapText="1"/>
    </xf>
    <xf numFmtId="0" fontId="15" fillId="0" borderId="0" xfId="62"/>
    <xf numFmtId="0" fontId="15" fillId="0" borderId="0" xfId="62" quotePrefix="1"/>
    <xf numFmtId="0" fontId="15" fillId="0" borderId="0" xfId="62" quotePrefix="1" applyAlignment="1"/>
    <xf numFmtId="0" fontId="4" fillId="0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34" fillId="0" borderId="0" xfId="0" applyFont="1" applyFill="1"/>
    <xf numFmtId="0" fontId="33" fillId="0" borderId="0" xfId="0" applyFont="1" applyFill="1"/>
    <xf numFmtId="0" fontId="0" fillId="0" borderId="0" xfId="0" applyFill="1"/>
    <xf numFmtId="0" fontId="3" fillId="0" borderId="6" xfId="0" applyNumberFormat="1" applyFont="1" applyBorder="1" applyAlignment="1">
      <alignment horizontal="left" vertical="center"/>
    </xf>
    <xf numFmtId="0" fontId="3" fillId="0" borderId="8" xfId="0" applyNumberFormat="1" applyFont="1" applyBorder="1" applyAlignment="1">
      <alignment horizontal="left" vertical="center"/>
    </xf>
    <xf numFmtId="0" fontId="3" fillId="0" borderId="8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/>
    </xf>
    <xf numFmtId="4" fontId="3" fillId="0" borderId="2" xfId="0" applyNumberFormat="1" applyFont="1" applyBorder="1" applyAlignment="1">
      <alignment horizontal="right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32" fillId="0" borderId="10" xfId="0" applyFont="1" applyFill="1" applyBorder="1" applyAlignment="1">
      <alignment horizontal="center" vertical="center"/>
    </xf>
    <xf numFmtId="0" fontId="31" fillId="0" borderId="3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1" xfId="0" applyFont="1" applyBorder="1" applyAlignment="1">
      <alignment horizontal="justify" vertical="center" wrapText="1"/>
    </xf>
    <xf numFmtId="0" fontId="4" fillId="0" borderId="10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</cellXfs>
  <cellStyles count="79">
    <cellStyle name="Bueno" xfId="7" builtinId="26" customBuiltin="1"/>
    <cellStyle name="Bueno 2" xfId="68"/>
    <cellStyle name="Cálculo" xfId="12" builtinId="22" customBuiltin="1"/>
    <cellStyle name="Cálculo 2" xfId="73"/>
    <cellStyle name="Celda de comprobación" xfId="14" builtinId="23" customBuiltin="1"/>
    <cellStyle name="Celda de comprobación 2" xfId="75"/>
    <cellStyle name="Celda vinculada" xfId="13" builtinId="24" customBuiltin="1"/>
    <cellStyle name="Celda vinculada 2" xfId="74"/>
    <cellStyle name="Encabezado 1" xfId="3" builtinId="16" customBuiltin="1"/>
    <cellStyle name="Encabezado 1 2" xfId="64"/>
    <cellStyle name="Encabezado 4" xfId="6" builtinId="19" customBuiltin="1"/>
    <cellStyle name="Encabezado 4 2" xfId="67"/>
    <cellStyle name="Entrada" xfId="10" builtinId="20" customBuiltin="1"/>
    <cellStyle name="Entrada 2" xfId="71"/>
    <cellStyle name="Incorrecto" xfId="8" builtinId="27" customBuiltin="1"/>
    <cellStyle name="Incorrecto 2" xfId="69"/>
    <cellStyle name="Neutral" xfId="9" builtinId="28" customBuiltin="1"/>
    <cellStyle name="Neutral 2" xfId="70"/>
    <cellStyle name="Normal" xfId="0" builtinId="0" customBuiltin="1"/>
    <cellStyle name="Normal 2" xfId="62"/>
    <cellStyle name="Normal 3" xfId="61"/>
    <cellStyle name="Normal 4" xfId="1"/>
    <cellStyle name="Normal 4 2" xfId="59"/>
    <cellStyle name="Notas" xfId="16" builtinId="10" customBuiltin="1"/>
    <cellStyle name="Notas 2" xfId="60"/>
    <cellStyle name="Salida" xfId="11" builtinId="21" customBuiltin="1"/>
    <cellStyle name="Salida 2" xfId="72"/>
    <cellStyle name="SAPBEXaggData" xfId="19"/>
    <cellStyle name="SAPBEXaggDataEmph" xfId="20"/>
    <cellStyle name="SAPBEXaggItem" xfId="21"/>
    <cellStyle name="SAPBEXaggItemX" xfId="22"/>
    <cellStyle name="SAPBEXchaText" xfId="23"/>
    <cellStyle name="SAPBEXexcBad7" xfId="24"/>
    <cellStyle name="SAPBEXexcBad8" xfId="25"/>
    <cellStyle name="SAPBEXexcBad9" xfId="26"/>
    <cellStyle name="SAPBEXexcCritical4" xfId="27"/>
    <cellStyle name="SAPBEXexcCritical5" xfId="28"/>
    <cellStyle name="SAPBEXexcCritical6" xfId="29"/>
    <cellStyle name="SAPBEXexcGood1" xfId="30"/>
    <cellStyle name="SAPBEXexcGood2" xfId="31"/>
    <cellStyle name="SAPBEXexcGood3" xfId="32"/>
    <cellStyle name="SAPBEXfilterDrill" xfId="33"/>
    <cellStyle name="SAPBEXfilterItem" xfId="34"/>
    <cellStyle name="SAPBEXfilterText" xfId="35"/>
    <cellStyle name="SAPBEXformats" xfId="36"/>
    <cellStyle name="SAPBEXheaderItem" xfId="37"/>
    <cellStyle name="SAPBEXheaderText" xfId="38"/>
    <cellStyle name="SAPBEXHLevel0" xfId="39"/>
    <cellStyle name="SAPBEXHLevel0X" xfId="40"/>
    <cellStyle name="SAPBEXHLevel1" xfId="41"/>
    <cellStyle name="SAPBEXHLevel1X" xfId="42"/>
    <cellStyle name="SAPBEXHLevel2" xfId="43"/>
    <cellStyle name="SAPBEXHLevel2X" xfId="44"/>
    <cellStyle name="SAPBEXHLevel3" xfId="45"/>
    <cellStyle name="SAPBEXHLevel3X" xfId="46"/>
    <cellStyle name="SAPBEXinputData" xfId="47"/>
    <cellStyle name="SAPBEXresData" xfId="48"/>
    <cellStyle name="SAPBEXresDataEmph" xfId="49"/>
    <cellStyle name="SAPBEXresItem" xfId="50"/>
    <cellStyle name="SAPBEXresItemX" xfId="51"/>
    <cellStyle name="SAPBEXstdData" xfId="52"/>
    <cellStyle name="SAPBEXstdDataEmph" xfId="53"/>
    <cellStyle name="SAPBEXstdItem" xfId="54"/>
    <cellStyle name="SAPBEXstdItemX" xfId="55"/>
    <cellStyle name="SAPBEXtitle" xfId="56"/>
    <cellStyle name="SAPBEXundefined" xfId="57"/>
    <cellStyle name="Sheet Title" xfId="58"/>
    <cellStyle name="Texto de advertencia" xfId="15" builtinId="11" customBuiltin="1"/>
    <cellStyle name="Texto de advertencia 2" xfId="76"/>
    <cellStyle name="Texto explicativo" xfId="17" builtinId="53" customBuiltin="1"/>
    <cellStyle name="Texto explicativo 2" xfId="77"/>
    <cellStyle name="Título" xfId="2" builtinId="15" customBuiltin="1"/>
    <cellStyle name="Título 2" xfId="4" builtinId="17" customBuiltin="1"/>
    <cellStyle name="Título 2 2" xfId="65"/>
    <cellStyle name="Título 3" xfId="5" builtinId="18" customBuiltin="1"/>
    <cellStyle name="Título 3 2" xfId="66"/>
    <cellStyle name="Título 4" xfId="63"/>
    <cellStyle name="Total" xfId="18" builtinId="25" customBuiltin="1"/>
    <cellStyle name="Total 2" xfId="7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gif"/><Relationship Id="rId2" Type="http://schemas.openxmlformats.org/officeDocument/2006/relationships/image" Target="../media/image3.gif"/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682625</xdr:colOff>
      <xdr:row>0</xdr:row>
      <xdr:rowOff>0</xdr:rowOff>
    </xdr:to>
    <xdr:pic>
      <xdr:nvPicPr>
        <xdr:cNvPr id="3" name="BExS3QF7W573VOWK8S857K1LTPOH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82625" cy="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1463675</xdr:colOff>
      <xdr:row>0</xdr:row>
      <xdr:rowOff>0</xdr:rowOff>
    </xdr:to>
    <xdr:pic>
      <xdr:nvPicPr>
        <xdr:cNvPr id="6" name="BEx93YSLKH282GNBTTQMJACM7600" hidden="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0" y="0"/>
          <a:ext cx="1463675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</xdr:col>
      <xdr:colOff>749300</xdr:colOff>
      <xdr:row>3</xdr:row>
      <xdr:rowOff>149225</xdr:rowOff>
    </xdr:to>
    <xdr:pic>
      <xdr:nvPicPr>
        <xdr:cNvPr id="3" name="BExW9SZ6ZBL5WD5LPE4RAMT3VTZ2" hidden="1">
          <a:extLst>
            <a:ext uri="{FF2B5EF4-FFF2-40B4-BE49-F238E27FC236}">
              <a16:creationId xmlns:a16="http://schemas.microsoft.com/office/drawing/2014/main" id="{4691213F-41DD-47DD-93A5-01E6A3CF90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485775"/>
          <a:ext cx="749300" cy="149225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</xdr:row>
      <xdr:rowOff>0</xdr:rowOff>
    </xdr:from>
    <xdr:to>
      <xdr:col>2</xdr:col>
      <xdr:colOff>749300</xdr:colOff>
      <xdr:row>3</xdr:row>
      <xdr:rowOff>149225</xdr:rowOff>
    </xdr:to>
    <xdr:pic>
      <xdr:nvPicPr>
        <xdr:cNvPr id="5" name="BExKS2W7784XJT41NLG3OUMBV2AB" hidden="1">
          <a:extLst>
            <a:ext uri="{FF2B5EF4-FFF2-40B4-BE49-F238E27FC236}">
              <a16:creationId xmlns:a16="http://schemas.microsoft.com/office/drawing/2014/main" id="{7F3A9BB1-3ACC-412F-8BBB-A074CA715D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" y="485775"/>
          <a:ext cx="749300" cy="149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735012</xdr:colOff>
      <xdr:row>48</xdr:row>
      <xdr:rowOff>82550</xdr:rowOff>
    </xdr:to>
    <xdr:pic>
      <xdr:nvPicPr>
        <xdr:cNvPr id="3" name="BEx1Q4LERT6C6RIKF4P6NBUE6DP5" hidden="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380075" cy="808355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0</xdr:row>
      <xdr:rowOff>12700</xdr:rowOff>
    </xdr:from>
    <xdr:to>
      <xdr:col>0</xdr:col>
      <xdr:colOff>76200</xdr:colOff>
      <xdr:row>0</xdr:row>
      <xdr:rowOff>63500</xdr:rowOff>
    </xdr:to>
    <xdr:pic>
      <xdr:nvPicPr>
        <xdr:cNvPr id="2" name="BExXSPFJK9W21VP2MRKKXB6GA1X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0</xdr:col>
      <xdr:colOff>25400</xdr:colOff>
      <xdr:row>0</xdr:row>
      <xdr:rowOff>88900</xdr:rowOff>
    </xdr:from>
    <xdr:to>
      <xdr:col>0</xdr:col>
      <xdr:colOff>76200</xdr:colOff>
      <xdr:row>0</xdr:row>
      <xdr:rowOff>139700</xdr:rowOff>
    </xdr:to>
    <xdr:pic>
      <xdr:nvPicPr>
        <xdr:cNvPr id="4" name="BExZU4V5JO3GKFPYG1AIC2IAUZFL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</xdr:colOff>
      <xdr:row>0</xdr:row>
      <xdr:rowOff>12700</xdr:rowOff>
    </xdr:from>
    <xdr:to>
      <xdr:col>1</xdr:col>
      <xdr:colOff>73025</xdr:colOff>
      <xdr:row>0</xdr:row>
      <xdr:rowOff>63500</xdr:rowOff>
    </xdr:to>
    <xdr:pic>
      <xdr:nvPicPr>
        <xdr:cNvPr id="6" name="BExW3F98OLVVUGETIY5AY3SERHR5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07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1</xdr:col>
      <xdr:colOff>22225</xdr:colOff>
      <xdr:row>0</xdr:row>
      <xdr:rowOff>88900</xdr:rowOff>
    </xdr:from>
    <xdr:to>
      <xdr:col>1</xdr:col>
      <xdr:colOff>73025</xdr:colOff>
      <xdr:row>0</xdr:row>
      <xdr:rowOff>139700</xdr:rowOff>
    </xdr:to>
    <xdr:pic>
      <xdr:nvPicPr>
        <xdr:cNvPr id="7" name="BExH22RFLLC60BFIHBDA073LWX42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07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2</xdr:col>
      <xdr:colOff>31750</xdr:colOff>
      <xdr:row>0</xdr:row>
      <xdr:rowOff>12700</xdr:rowOff>
    </xdr:from>
    <xdr:to>
      <xdr:col>2</xdr:col>
      <xdr:colOff>82550</xdr:colOff>
      <xdr:row>0</xdr:row>
      <xdr:rowOff>63500</xdr:rowOff>
    </xdr:to>
    <xdr:pic>
      <xdr:nvPicPr>
        <xdr:cNvPr id="8" name="BExUA4BSWB9Y27JM56SWB5S5GNKE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802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2</xdr:col>
      <xdr:colOff>31750</xdr:colOff>
      <xdr:row>0</xdr:row>
      <xdr:rowOff>88900</xdr:rowOff>
    </xdr:from>
    <xdr:to>
      <xdr:col>2</xdr:col>
      <xdr:colOff>82550</xdr:colOff>
      <xdr:row>0</xdr:row>
      <xdr:rowOff>139700</xdr:rowOff>
    </xdr:to>
    <xdr:pic>
      <xdr:nvPicPr>
        <xdr:cNvPr id="10" name="BExY1G46VQHZ9IQOKI698K6AC3VA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802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25400</xdr:colOff>
      <xdr:row>0</xdr:row>
      <xdr:rowOff>12700</xdr:rowOff>
    </xdr:from>
    <xdr:to>
      <xdr:col>3</xdr:col>
      <xdr:colOff>76200</xdr:colOff>
      <xdr:row>0</xdr:row>
      <xdr:rowOff>63500</xdr:rowOff>
    </xdr:to>
    <xdr:pic>
      <xdr:nvPicPr>
        <xdr:cNvPr id="11" name="BExKND9MFD0GNFMYCCUTO5WG1KY5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837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25400</xdr:colOff>
      <xdr:row>0</xdr:row>
      <xdr:rowOff>88900</xdr:rowOff>
    </xdr:from>
    <xdr:to>
      <xdr:col>3</xdr:col>
      <xdr:colOff>76200</xdr:colOff>
      <xdr:row>0</xdr:row>
      <xdr:rowOff>139700</xdr:rowOff>
    </xdr:to>
    <xdr:pic>
      <xdr:nvPicPr>
        <xdr:cNvPr id="12" name="BExTVK5IRBMT7H1S17MZX2QAGEQT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837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4</xdr:col>
      <xdr:colOff>25400</xdr:colOff>
      <xdr:row>0</xdr:row>
      <xdr:rowOff>12700</xdr:rowOff>
    </xdr:from>
    <xdr:to>
      <xdr:col>4</xdr:col>
      <xdr:colOff>76200</xdr:colOff>
      <xdr:row>0</xdr:row>
      <xdr:rowOff>63500</xdr:rowOff>
    </xdr:to>
    <xdr:pic>
      <xdr:nvPicPr>
        <xdr:cNvPr id="14" name="BExMMB39FK8YPN0XLYNLTS2X8DRN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315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4</xdr:col>
      <xdr:colOff>25400</xdr:colOff>
      <xdr:row>0</xdr:row>
      <xdr:rowOff>88900</xdr:rowOff>
    </xdr:from>
    <xdr:to>
      <xdr:col>4</xdr:col>
      <xdr:colOff>76200</xdr:colOff>
      <xdr:row>0</xdr:row>
      <xdr:rowOff>139700</xdr:rowOff>
    </xdr:to>
    <xdr:pic>
      <xdr:nvPicPr>
        <xdr:cNvPr id="15" name="BExU9R523LTYW712IHLC0L2L5WIK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315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5</xdr:col>
      <xdr:colOff>22225</xdr:colOff>
      <xdr:row>0</xdr:row>
      <xdr:rowOff>12700</xdr:rowOff>
    </xdr:from>
    <xdr:to>
      <xdr:col>5</xdr:col>
      <xdr:colOff>73025</xdr:colOff>
      <xdr:row>0</xdr:row>
      <xdr:rowOff>63500</xdr:rowOff>
    </xdr:to>
    <xdr:pic>
      <xdr:nvPicPr>
        <xdr:cNvPr id="16" name="BEx98V0LBRMZ93SEMEKKZHGPV7J1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238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5</xdr:col>
      <xdr:colOff>22225</xdr:colOff>
      <xdr:row>0</xdr:row>
      <xdr:rowOff>88900</xdr:rowOff>
    </xdr:from>
    <xdr:to>
      <xdr:col>5</xdr:col>
      <xdr:colOff>73025</xdr:colOff>
      <xdr:row>0</xdr:row>
      <xdr:rowOff>139700</xdr:rowOff>
    </xdr:to>
    <xdr:pic>
      <xdr:nvPicPr>
        <xdr:cNvPr id="18" name="BExXO4WCXVPZN36B184MQDDYGTNP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238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6</xdr:col>
      <xdr:colOff>22225</xdr:colOff>
      <xdr:row>0</xdr:row>
      <xdr:rowOff>12700</xdr:rowOff>
    </xdr:from>
    <xdr:to>
      <xdr:col>6</xdr:col>
      <xdr:colOff>73025</xdr:colOff>
      <xdr:row>0</xdr:row>
      <xdr:rowOff>63500</xdr:rowOff>
    </xdr:to>
    <xdr:pic>
      <xdr:nvPicPr>
        <xdr:cNvPr id="19" name="BEx7B23RQWI1DGG32TVSA2X34PAH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716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6</xdr:col>
      <xdr:colOff>22225</xdr:colOff>
      <xdr:row>0</xdr:row>
      <xdr:rowOff>88900</xdr:rowOff>
    </xdr:from>
    <xdr:to>
      <xdr:col>6</xdr:col>
      <xdr:colOff>73025</xdr:colOff>
      <xdr:row>0</xdr:row>
      <xdr:rowOff>139700</xdr:rowOff>
    </xdr:to>
    <xdr:pic>
      <xdr:nvPicPr>
        <xdr:cNvPr id="20" name="BExD1XQRWV1AFEU4EMSTNZ4OWVMZ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716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7</xdr:col>
      <xdr:colOff>28575</xdr:colOff>
      <xdr:row>0</xdr:row>
      <xdr:rowOff>12700</xdr:rowOff>
    </xdr:from>
    <xdr:to>
      <xdr:col>7</xdr:col>
      <xdr:colOff>79375</xdr:colOff>
      <xdr:row>0</xdr:row>
      <xdr:rowOff>63500</xdr:rowOff>
    </xdr:to>
    <xdr:pic>
      <xdr:nvPicPr>
        <xdr:cNvPr id="22" name="BExEVKIAP7V6GBM8Q9RAVYZZ6LAT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7</xdr:col>
      <xdr:colOff>28575</xdr:colOff>
      <xdr:row>0</xdr:row>
      <xdr:rowOff>88900</xdr:rowOff>
    </xdr:from>
    <xdr:to>
      <xdr:col>7</xdr:col>
      <xdr:colOff>79375</xdr:colOff>
      <xdr:row>0</xdr:row>
      <xdr:rowOff>139700</xdr:rowOff>
    </xdr:to>
    <xdr:pic>
      <xdr:nvPicPr>
        <xdr:cNvPr id="23" name="BEx3J74V3DW7842Z3JFAS52EC31N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8</xdr:col>
      <xdr:colOff>22225</xdr:colOff>
      <xdr:row>0</xdr:row>
      <xdr:rowOff>12700</xdr:rowOff>
    </xdr:from>
    <xdr:to>
      <xdr:col>8</xdr:col>
      <xdr:colOff>73025</xdr:colOff>
      <xdr:row>0</xdr:row>
      <xdr:rowOff>63500</xdr:rowOff>
    </xdr:to>
    <xdr:pic>
      <xdr:nvPicPr>
        <xdr:cNvPr id="24" name="BExETF1DJ3775XT3Z2BI6OUZ12ZB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957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8</xdr:col>
      <xdr:colOff>22225</xdr:colOff>
      <xdr:row>0</xdr:row>
      <xdr:rowOff>88900</xdr:rowOff>
    </xdr:from>
    <xdr:to>
      <xdr:col>8</xdr:col>
      <xdr:colOff>73025</xdr:colOff>
      <xdr:row>0</xdr:row>
      <xdr:rowOff>139700</xdr:rowOff>
    </xdr:to>
    <xdr:pic>
      <xdr:nvPicPr>
        <xdr:cNvPr id="26" name="BExZKXUJP727DR8KUV2L1V4PLTBZ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957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9</xdr:col>
      <xdr:colOff>22225</xdr:colOff>
      <xdr:row>0</xdr:row>
      <xdr:rowOff>12700</xdr:rowOff>
    </xdr:from>
    <xdr:to>
      <xdr:col>9</xdr:col>
      <xdr:colOff>73025</xdr:colOff>
      <xdr:row>0</xdr:row>
      <xdr:rowOff>63500</xdr:rowOff>
    </xdr:to>
    <xdr:pic>
      <xdr:nvPicPr>
        <xdr:cNvPr id="27" name="BExGN5EF3WD32CJ22PHMIE6WVTQ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530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9</xdr:col>
      <xdr:colOff>22225</xdr:colOff>
      <xdr:row>0</xdr:row>
      <xdr:rowOff>88900</xdr:rowOff>
    </xdr:from>
    <xdr:to>
      <xdr:col>9</xdr:col>
      <xdr:colOff>73025</xdr:colOff>
      <xdr:row>0</xdr:row>
      <xdr:rowOff>139700</xdr:rowOff>
    </xdr:to>
    <xdr:pic>
      <xdr:nvPicPr>
        <xdr:cNvPr id="28" name="BExIMNWJHRJ1GFI5UV6E05536GMK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53000" y="88900"/>
          <a:ext cx="50800" cy="50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92"/>
  <sheetViews>
    <sheetView showGridLines="0" tabSelected="1" topLeftCell="A67" zoomScale="80" zoomScaleNormal="80" workbookViewId="0">
      <selection activeCell="A47" sqref="A47:J93"/>
    </sheetView>
  </sheetViews>
  <sheetFormatPr baseColWidth="10" defaultColWidth="11.42578125" defaultRowHeight="12.75" x14ac:dyDescent="0.2"/>
  <cols>
    <col min="1" max="1" width="4.85546875" customWidth="1"/>
    <col min="2" max="2" width="10.42578125" customWidth="1"/>
    <col min="3" max="3" width="83.140625" customWidth="1"/>
    <col min="4" max="4" width="22.140625" customWidth="1"/>
    <col min="5" max="5" width="20.85546875" customWidth="1"/>
    <col min="6" max="6" width="21.42578125" customWidth="1"/>
    <col min="7" max="7" width="21.140625" customWidth="1"/>
    <col min="8" max="8" width="20.140625" customWidth="1"/>
    <col min="9" max="9" width="21.85546875" customWidth="1"/>
    <col min="10" max="10" width="4.28515625" style="31" customWidth="1"/>
    <col min="11" max="11" width="9.85546875" style="30" customWidth="1"/>
    <col min="12" max="12" width="10.7109375" style="30" customWidth="1"/>
    <col min="13" max="13" width="6.42578125" style="30" customWidth="1"/>
    <col min="14" max="14" width="11.42578125" style="31"/>
  </cols>
  <sheetData>
    <row r="1" spans="2:14" ht="13.5" thickBot="1" x14ac:dyDescent="0.25">
      <c r="B1" s="12"/>
      <c r="E1" s="12"/>
    </row>
    <row r="2" spans="2:14" ht="20.25" x14ac:dyDescent="0.2">
      <c r="B2" s="56" t="s">
        <v>39</v>
      </c>
      <c r="C2" s="57"/>
      <c r="D2" s="57"/>
      <c r="E2" s="57"/>
      <c r="F2" s="57"/>
      <c r="G2" s="57"/>
      <c r="H2" s="57"/>
      <c r="I2" s="58"/>
    </row>
    <row r="3" spans="2:14" ht="15" x14ac:dyDescent="0.2">
      <c r="B3" s="59" t="s">
        <v>5</v>
      </c>
      <c r="C3" s="60"/>
      <c r="D3" s="60"/>
      <c r="E3" s="60"/>
      <c r="F3" s="60"/>
      <c r="G3" s="60"/>
      <c r="H3" s="60"/>
      <c r="I3" s="61"/>
    </row>
    <row r="4" spans="2:14" ht="15" x14ac:dyDescent="0.2">
      <c r="B4" s="59" t="s">
        <v>10</v>
      </c>
      <c r="C4" s="60"/>
      <c r="D4" s="60"/>
      <c r="E4" s="60"/>
      <c r="F4" s="60"/>
      <c r="G4" s="60"/>
      <c r="H4" s="60"/>
      <c r="I4" s="61"/>
    </row>
    <row r="5" spans="2:14" x14ac:dyDescent="0.2">
      <c r="B5" s="49" t="str">
        <f>IFERROR(CONCATENATE("Del ",1," de ",#REF!, " al ",DAY(EOMONTH(DATE(#REF!,#REF!,1),0))," de ",#REF!," del ",#REF!),Hoja1!B10)</f>
        <v>Del 1 de Enero al 31 de Diciembre del 2021</v>
      </c>
      <c r="C5" s="62"/>
      <c r="D5" s="62"/>
      <c r="E5" s="62"/>
      <c r="F5" s="62"/>
      <c r="G5" s="62"/>
      <c r="H5" s="62"/>
      <c r="I5" s="63"/>
    </row>
    <row r="6" spans="2:14" s="40" customFormat="1" ht="13.5" thickBot="1" x14ac:dyDescent="0.25">
      <c r="B6" s="46" t="s">
        <v>0</v>
      </c>
      <c r="C6" s="47"/>
      <c r="D6" s="47"/>
      <c r="E6" s="47"/>
      <c r="F6" s="47"/>
      <c r="G6" s="47"/>
      <c r="H6" s="47"/>
      <c r="I6" s="48"/>
      <c r="J6" s="38"/>
      <c r="K6" s="39"/>
      <c r="L6" s="39"/>
      <c r="M6" s="39"/>
      <c r="N6" s="38"/>
    </row>
    <row r="7" spans="2:14" ht="13.5" thickBot="1" x14ac:dyDescent="0.25">
      <c r="B7" s="49" t="s">
        <v>1</v>
      </c>
      <c r="C7" s="50"/>
      <c r="D7" s="51" t="s">
        <v>6</v>
      </c>
      <c r="E7" s="52"/>
      <c r="F7" s="52"/>
      <c r="G7" s="52"/>
      <c r="H7" s="53"/>
      <c r="I7" s="54" t="s">
        <v>7</v>
      </c>
    </row>
    <row r="8" spans="2:14" ht="24.75" thickBot="1" x14ac:dyDescent="0.25">
      <c r="B8" s="46"/>
      <c r="C8" s="48"/>
      <c r="D8" s="13" t="s">
        <v>2</v>
      </c>
      <c r="E8" s="14" t="s">
        <v>8</v>
      </c>
      <c r="F8" s="14" t="s">
        <v>9</v>
      </c>
      <c r="G8" s="14" t="s">
        <v>3</v>
      </c>
      <c r="H8" s="14" t="s">
        <v>4</v>
      </c>
      <c r="I8" s="55"/>
      <c r="J8" s="32"/>
      <c r="K8" s="29"/>
    </row>
    <row r="9" spans="2:14" x14ac:dyDescent="0.2">
      <c r="B9" s="66"/>
      <c r="C9" s="67"/>
      <c r="D9" s="1"/>
      <c r="E9" s="1"/>
      <c r="F9" s="1"/>
      <c r="G9" s="1"/>
      <c r="H9" s="1"/>
      <c r="I9" s="1"/>
      <c r="J9" s="32"/>
      <c r="K9" s="29"/>
    </row>
    <row r="10" spans="2:14" x14ac:dyDescent="0.2">
      <c r="B10" s="68" t="s">
        <v>104</v>
      </c>
      <c r="C10" s="69"/>
      <c r="D10" s="9">
        <f t="shared" ref="D10:I10" si="0">D11+D21+D30+D41</f>
        <v>36374389276</v>
      </c>
      <c r="E10" s="15">
        <f t="shared" ref="E10:F10" si="1">E11+E21+E30+E41</f>
        <v>1226917342.6999993</v>
      </c>
      <c r="F10" s="15">
        <f t="shared" si="1"/>
        <v>37601306618.699997</v>
      </c>
      <c r="G10" s="15">
        <f t="shared" ref="G10:H10" si="2">G11+G21+G30+G41</f>
        <v>37971548321.309998</v>
      </c>
      <c r="H10" s="15">
        <f t="shared" si="2"/>
        <v>34147038177.340004</v>
      </c>
      <c r="I10" s="9">
        <f t="shared" si="0"/>
        <v>-370241702.61000013</v>
      </c>
      <c r="J10" s="32"/>
      <c r="K10" s="29"/>
    </row>
    <row r="11" spans="2:14" x14ac:dyDescent="0.2">
      <c r="B11" s="64" t="s">
        <v>105</v>
      </c>
      <c r="C11" s="65"/>
      <c r="D11" s="9">
        <f t="shared" ref="D11:I11" si="3">SUM(D12:D19)</f>
        <v>13928559762</v>
      </c>
      <c r="E11" s="15">
        <f t="shared" ref="E11:F11" si="4">SUM(E12:E19)</f>
        <v>1031455925.7</v>
      </c>
      <c r="F11" s="15">
        <f t="shared" si="4"/>
        <v>14960015687.700001</v>
      </c>
      <c r="G11" s="15">
        <f t="shared" ref="G11:H11" si="5">SUM(G12:G19)</f>
        <v>14445133005.190001</v>
      </c>
      <c r="H11" s="15">
        <f t="shared" si="5"/>
        <v>12623881569.66</v>
      </c>
      <c r="I11" s="9">
        <f t="shared" si="3"/>
        <v>514882682.50999999</v>
      </c>
      <c r="J11" s="32"/>
      <c r="K11" s="29"/>
    </row>
    <row r="12" spans="2:14" x14ac:dyDescent="0.2">
      <c r="B12" s="2"/>
      <c r="C12" s="5" t="s">
        <v>11</v>
      </c>
      <c r="D12" s="16">
        <f>+SUMIFS(fuente1!D$3:D$81,fuente1!$A$3:$A$81,'6c.Clasificación Funcional'!$K12,fuente1!$B$3:$B$81,'6c.Clasificación Funcional'!$L12,fuente1!$C$3:$C$81,'6c.Clasificación Funcional'!$M12)</f>
        <v>1062578389</v>
      </c>
      <c r="E12" s="16">
        <f>+SUMIFS(fuente1!E$3:E$81,fuente1!$A$3:$A$81,'6c.Clasificación Funcional'!$K12,fuente1!$B$3:$B$81,'6c.Clasificación Funcional'!$L12,fuente1!$C$3:$C$81,'6c.Clasificación Funcional'!$M12)</f>
        <v>0</v>
      </c>
      <c r="F12" s="16">
        <f>+SUMIFS(fuente1!F$3:F$81,fuente1!$A$3:$A$81,'6c.Clasificación Funcional'!$K12,fuente1!$B$3:$B$81,'6c.Clasificación Funcional'!$L12,fuente1!$C$3:$C$81,'6c.Clasificación Funcional'!$M12)</f>
        <v>1062578389</v>
      </c>
      <c r="G12" s="16">
        <f>+SUMIFS(fuente1!G$3:G$81,fuente1!$A$3:$A$81,'6c.Clasificación Funcional'!$K12,fuente1!$B$3:$B$81,'6c.Clasificación Funcional'!$L12,fuente1!$C$3:$C$81,'6c.Clasificación Funcional'!$M12)</f>
        <v>1062578389</v>
      </c>
      <c r="H12" s="16">
        <f>+SUMIFS(fuente1!H$3:H$81,fuente1!$A$3:$A$81,'6c.Clasificación Funcional'!$K12,fuente1!$B$3:$B$81,'6c.Clasificación Funcional'!$L12,fuente1!$C$3:$C$81,'6c.Clasificación Funcional'!$M12)</f>
        <v>1062578389</v>
      </c>
      <c r="I12" s="10">
        <f>+F12-G12</f>
        <v>0</v>
      </c>
      <c r="J12" s="32"/>
      <c r="K12" s="29">
        <v>1</v>
      </c>
      <c r="L12" s="30">
        <v>1</v>
      </c>
      <c r="M12" s="30">
        <v>1</v>
      </c>
    </row>
    <row r="13" spans="2:14" x14ac:dyDescent="0.2">
      <c r="B13" s="2"/>
      <c r="C13" s="5" t="s">
        <v>12</v>
      </c>
      <c r="D13" s="16">
        <f>+SUMIFS(fuente1!D$3:D$81,fuente1!$A$3:$A$81,'6c.Clasificación Funcional'!$K13,fuente1!$B$3:$B$81,'6c.Clasificación Funcional'!$L13,fuente1!$C$3:$C$81,'6c.Clasificación Funcional'!$M13)</f>
        <v>4829017358</v>
      </c>
      <c r="E13" s="16">
        <f>+SUMIFS(fuente1!E$3:E$81,fuente1!$A$3:$A$81,'6c.Clasificación Funcional'!$K13,fuente1!$B$3:$B$81,'6c.Clasificación Funcional'!$L13,fuente1!$C$3:$C$81,'6c.Clasificación Funcional'!$M13)</f>
        <v>-151278658.41999999</v>
      </c>
      <c r="F13" s="16">
        <f>+SUMIFS(fuente1!F$3:F$81,fuente1!$A$3:$A$81,'6c.Clasificación Funcional'!$K13,fuente1!$B$3:$B$81,'6c.Clasificación Funcional'!$L13,fuente1!$C$3:$C$81,'6c.Clasificación Funcional'!$M13)</f>
        <v>4677738699.5799999</v>
      </c>
      <c r="G13" s="16">
        <f>+SUMIFS(fuente1!G$3:G$81,fuente1!$A$3:$A$81,'6c.Clasificación Funcional'!$K13,fuente1!$B$3:$B$81,'6c.Clasificación Funcional'!$L13,fuente1!$C$3:$C$81,'6c.Clasificación Funcional'!$M13)</f>
        <v>4677738699.5799999</v>
      </c>
      <c r="H13" s="16">
        <f>+SUMIFS(fuente1!H$3:H$81,fuente1!$A$3:$A$81,'6c.Clasificación Funcional'!$K13,fuente1!$B$3:$B$81,'6c.Clasificación Funcional'!$L13,fuente1!$C$3:$C$81,'6c.Clasificación Funcional'!$M13)</f>
        <v>4359733956.3100004</v>
      </c>
      <c r="I13" s="16">
        <f t="shared" ref="I13:I19" si="6">+F13-G13</f>
        <v>0</v>
      </c>
      <c r="K13" s="29">
        <v>1</v>
      </c>
      <c r="L13" s="30">
        <v>1</v>
      </c>
      <c r="M13" s="30">
        <v>2</v>
      </c>
    </row>
    <row r="14" spans="2:14" x14ac:dyDescent="0.2">
      <c r="B14" s="2"/>
      <c r="C14" s="5" t="s">
        <v>13</v>
      </c>
      <c r="D14" s="16">
        <f>+SUMIFS(fuente1!D$3:D$81,fuente1!$A$3:$A$81,'6c.Clasificación Funcional'!$K14,fuente1!$B$3:$B$81,'6c.Clasificación Funcional'!$L14,fuente1!$C$3:$C$81,'6c.Clasificación Funcional'!$M14)</f>
        <v>1946994403</v>
      </c>
      <c r="E14" s="16">
        <f>+SUMIFS(fuente1!E$3:E$81,fuente1!$A$3:$A$81,'6c.Clasificación Funcional'!$K14,fuente1!$B$3:$B$81,'6c.Clasificación Funcional'!$L14,fuente1!$C$3:$C$81,'6c.Clasificación Funcional'!$M14)</f>
        <v>107074440.97</v>
      </c>
      <c r="F14" s="16">
        <f>+SUMIFS(fuente1!F$3:F$81,fuente1!$A$3:$A$81,'6c.Clasificación Funcional'!$K14,fuente1!$B$3:$B$81,'6c.Clasificación Funcional'!$L14,fuente1!$C$3:$C$81,'6c.Clasificación Funcional'!$M14)</f>
        <v>2054068843.97</v>
      </c>
      <c r="G14" s="16">
        <f>+SUMIFS(fuente1!G$3:G$81,fuente1!$A$3:$A$81,'6c.Clasificación Funcional'!$K14,fuente1!$B$3:$B$81,'6c.Clasificación Funcional'!$L14,fuente1!$C$3:$C$81,'6c.Clasificación Funcional'!$M14)</f>
        <v>2054068843.97</v>
      </c>
      <c r="H14" s="16">
        <f>+SUMIFS(fuente1!H$3:H$81,fuente1!$A$3:$A$81,'6c.Clasificación Funcional'!$K14,fuente1!$B$3:$B$81,'6c.Clasificación Funcional'!$L14,fuente1!$C$3:$C$81,'6c.Clasificación Funcional'!$M14)</f>
        <v>1847236522.8599999</v>
      </c>
      <c r="I14" s="16">
        <f t="shared" si="6"/>
        <v>0</v>
      </c>
      <c r="K14" s="29">
        <v>1</v>
      </c>
      <c r="L14" s="30">
        <v>1</v>
      </c>
      <c r="M14" s="30">
        <v>3</v>
      </c>
    </row>
    <row r="15" spans="2:14" x14ac:dyDescent="0.2">
      <c r="B15" s="2"/>
      <c r="C15" s="5" t="s">
        <v>14</v>
      </c>
      <c r="D15" s="16">
        <f>+SUMIFS(fuente1!D$3:D$81,fuente1!$A$3:$A$81,'6c.Clasificación Funcional'!$K15,fuente1!$B$3:$B$81,'6c.Clasificación Funcional'!$L15,fuente1!$C$3:$C$81,'6c.Clasificación Funcional'!$M15)</f>
        <v>0</v>
      </c>
      <c r="E15" s="16">
        <f>+SUMIFS(fuente1!E$3:E$81,fuente1!$A$3:$A$81,'6c.Clasificación Funcional'!$K15,fuente1!$B$3:$B$81,'6c.Clasificación Funcional'!$L15,fuente1!$C$3:$C$81,'6c.Clasificación Funcional'!$M15)</f>
        <v>0</v>
      </c>
      <c r="F15" s="16">
        <f>+SUMIFS(fuente1!F$3:F$81,fuente1!$A$3:$A$81,'6c.Clasificación Funcional'!$K15,fuente1!$B$3:$B$81,'6c.Clasificación Funcional'!$L15,fuente1!$C$3:$C$81,'6c.Clasificación Funcional'!$M15)</f>
        <v>0</v>
      </c>
      <c r="G15" s="16">
        <f>+SUMIFS(fuente1!G$3:G$81,fuente1!$A$3:$A$81,'6c.Clasificación Funcional'!$K15,fuente1!$B$3:$B$81,'6c.Clasificación Funcional'!$L15,fuente1!$C$3:$C$81,'6c.Clasificación Funcional'!$M15)</f>
        <v>0</v>
      </c>
      <c r="H15" s="16">
        <f>+SUMIFS(fuente1!H$3:H$81,fuente1!$A$3:$A$81,'6c.Clasificación Funcional'!$K15,fuente1!$B$3:$B$81,'6c.Clasificación Funcional'!$L15,fuente1!$C$3:$C$81,'6c.Clasificación Funcional'!$M15)</f>
        <v>0</v>
      </c>
      <c r="I15" s="16">
        <f t="shared" si="6"/>
        <v>0</v>
      </c>
      <c r="K15" s="29">
        <v>1</v>
      </c>
      <c r="L15" s="30">
        <v>1</v>
      </c>
      <c r="M15" s="30">
        <v>4</v>
      </c>
    </row>
    <row r="16" spans="2:14" x14ac:dyDescent="0.2">
      <c r="B16" s="2"/>
      <c r="C16" s="5" t="s">
        <v>15</v>
      </c>
      <c r="D16" s="16">
        <f>+SUMIFS(fuente1!D$3:D$81,fuente1!$A$3:$A$81,'6c.Clasificación Funcional'!$K16,fuente1!$B$3:$B$81,'6c.Clasificación Funcional'!$L16,fuente1!$C$3:$C$81,'6c.Clasificación Funcional'!$M16)</f>
        <v>765422691</v>
      </c>
      <c r="E16" s="16">
        <f>+SUMIFS(fuente1!E$3:E$81,fuente1!$A$3:$A$81,'6c.Clasificación Funcional'!$K16,fuente1!$B$3:$B$81,'6c.Clasificación Funcional'!$L16,fuente1!$C$3:$C$81,'6c.Clasificación Funcional'!$M16)</f>
        <v>1344654840.55</v>
      </c>
      <c r="F16" s="16">
        <f>+SUMIFS(fuente1!F$3:F$81,fuente1!$A$3:$A$81,'6c.Clasificación Funcional'!$K16,fuente1!$B$3:$B$81,'6c.Clasificación Funcional'!$L16,fuente1!$C$3:$C$81,'6c.Clasificación Funcional'!$M16)</f>
        <v>2110077531.55</v>
      </c>
      <c r="G16" s="16">
        <f>+SUMIFS(fuente1!G$3:G$81,fuente1!$A$3:$A$81,'6c.Clasificación Funcional'!$K16,fuente1!$B$3:$B$81,'6c.Clasificación Funcional'!$L16,fuente1!$C$3:$C$81,'6c.Clasificación Funcional'!$M16)</f>
        <v>1595194849.04</v>
      </c>
      <c r="H16" s="16">
        <f>+SUMIFS(fuente1!H$3:H$81,fuente1!$A$3:$A$81,'6c.Clasificación Funcional'!$K16,fuente1!$B$3:$B$81,'6c.Clasificación Funcional'!$L16,fuente1!$C$3:$C$81,'6c.Clasificación Funcional'!$M16)</f>
        <v>1222549202.28</v>
      </c>
      <c r="I16" s="16">
        <f t="shared" si="6"/>
        <v>514882682.50999999</v>
      </c>
      <c r="K16" s="29">
        <v>1</v>
      </c>
      <c r="L16" s="30">
        <v>1</v>
      </c>
      <c r="M16" s="30">
        <v>5</v>
      </c>
    </row>
    <row r="17" spans="2:13" x14ac:dyDescent="0.2">
      <c r="B17" s="2"/>
      <c r="C17" s="5" t="s">
        <v>16</v>
      </c>
      <c r="D17" s="16">
        <f>+SUMIFS(fuente1!D$3:D$81,fuente1!$A$3:$A$81,'6c.Clasificación Funcional'!$K17,fuente1!$B$3:$B$81,'6c.Clasificación Funcional'!$L17,fuente1!$C$3:$C$81,'6c.Clasificación Funcional'!$M17)</f>
        <v>101537142</v>
      </c>
      <c r="E17" s="16">
        <f>+SUMIFS(fuente1!E$3:E$81,fuente1!$A$3:$A$81,'6c.Clasificación Funcional'!$K17,fuente1!$B$3:$B$81,'6c.Clasificación Funcional'!$L17,fuente1!$C$3:$C$81,'6c.Clasificación Funcional'!$M17)</f>
        <v>-9091477.8399999999</v>
      </c>
      <c r="F17" s="16">
        <f>+SUMIFS(fuente1!F$3:F$81,fuente1!$A$3:$A$81,'6c.Clasificación Funcional'!$K17,fuente1!$B$3:$B$81,'6c.Clasificación Funcional'!$L17,fuente1!$C$3:$C$81,'6c.Clasificación Funcional'!$M17)</f>
        <v>92445664.159999996</v>
      </c>
      <c r="G17" s="16">
        <f>+SUMIFS(fuente1!G$3:G$81,fuente1!$A$3:$A$81,'6c.Clasificación Funcional'!$K17,fuente1!$B$3:$B$81,'6c.Clasificación Funcional'!$L17,fuente1!$C$3:$C$81,'6c.Clasificación Funcional'!$M17)</f>
        <v>92445664.159999996</v>
      </c>
      <c r="H17" s="16">
        <f>+SUMIFS(fuente1!H$3:H$81,fuente1!$A$3:$A$81,'6c.Clasificación Funcional'!$K17,fuente1!$B$3:$B$81,'6c.Clasificación Funcional'!$L17,fuente1!$C$3:$C$81,'6c.Clasificación Funcional'!$M17)</f>
        <v>71896973.909999996</v>
      </c>
      <c r="I17" s="16">
        <f t="shared" si="6"/>
        <v>0</v>
      </c>
      <c r="K17" s="29">
        <v>1</v>
      </c>
      <c r="L17" s="30">
        <v>1</v>
      </c>
      <c r="M17" s="30">
        <v>6</v>
      </c>
    </row>
    <row r="18" spans="2:13" x14ac:dyDescent="0.2">
      <c r="B18" s="2"/>
      <c r="C18" s="5" t="s">
        <v>17</v>
      </c>
      <c r="D18" s="16">
        <f>+SUMIFS(fuente1!D$3:D$81,fuente1!$A$3:$A$81,'6c.Clasificación Funcional'!$K18,fuente1!$B$3:$B$81,'6c.Clasificación Funcional'!$L18,fuente1!$C$3:$C$81,'6c.Clasificación Funcional'!$M18)</f>
        <v>4257824350</v>
      </c>
      <c r="E18" s="16">
        <f>+SUMIFS(fuente1!E$3:E$81,fuente1!$A$3:$A$81,'6c.Clasificación Funcional'!$K18,fuente1!$B$3:$B$81,'6c.Clasificación Funcional'!$L18,fuente1!$C$3:$C$81,'6c.Clasificación Funcional'!$M18)</f>
        <v>-132354014.51000001</v>
      </c>
      <c r="F18" s="16">
        <f>+SUMIFS(fuente1!F$3:F$81,fuente1!$A$3:$A$81,'6c.Clasificación Funcional'!$K18,fuente1!$B$3:$B$81,'6c.Clasificación Funcional'!$L18,fuente1!$C$3:$C$81,'6c.Clasificación Funcional'!$M18)</f>
        <v>4125470335.4899998</v>
      </c>
      <c r="G18" s="16">
        <f>+SUMIFS(fuente1!G$3:G$81,fuente1!$A$3:$A$81,'6c.Clasificación Funcional'!$K18,fuente1!$B$3:$B$81,'6c.Clasificación Funcional'!$L18,fuente1!$C$3:$C$81,'6c.Clasificación Funcional'!$M18)</f>
        <v>4125470335.4899998</v>
      </c>
      <c r="H18" s="16">
        <f>+SUMIFS(fuente1!H$3:H$81,fuente1!$A$3:$A$81,'6c.Clasificación Funcional'!$K18,fuente1!$B$3:$B$81,'6c.Clasificación Funcional'!$L18,fuente1!$C$3:$C$81,'6c.Clasificación Funcional'!$M18)</f>
        <v>3394874430.5100002</v>
      </c>
      <c r="I18" s="16">
        <f t="shared" si="6"/>
        <v>0</v>
      </c>
      <c r="K18" s="29">
        <v>1</v>
      </c>
      <c r="L18" s="30">
        <v>1</v>
      </c>
      <c r="M18" s="30">
        <v>7</v>
      </c>
    </row>
    <row r="19" spans="2:13" x14ac:dyDescent="0.2">
      <c r="B19" s="2"/>
      <c r="C19" s="5" t="s">
        <v>18</v>
      </c>
      <c r="D19" s="16">
        <f>+SUMIFS(fuente1!D$3:D$81,fuente1!$A$3:$A$81,'6c.Clasificación Funcional'!$K19,fuente1!$B$3:$B$81,'6c.Clasificación Funcional'!$L19,fuente1!$C$3:$C$81,'6c.Clasificación Funcional'!$M19)</f>
        <v>965185429</v>
      </c>
      <c r="E19" s="16">
        <f>+SUMIFS(fuente1!E$3:E$81,fuente1!$A$3:$A$81,'6c.Clasificación Funcional'!$K19,fuente1!$B$3:$B$81,'6c.Clasificación Funcional'!$L19,fuente1!$C$3:$C$81,'6c.Clasificación Funcional'!$M19)</f>
        <v>-127549205.05</v>
      </c>
      <c r="F19" s="16">
        <f>+SUMIFS(fuente1!F$3:F$81,fuente1!$A$3:$A$81,'6c.Clasificación Funcional'!$K19,fuente1!$B$3:$B$81,'6c.Clasificación Funcional'!$L19,fuente1!$C$3:$C$81,'6c.Clasificación Funcional'!$M19)</f>
        <v>837636223.95000005</v>
      </c>
      <c r="G19" s="16">
        <f>+SUMIFS(fuente1!G$3:G$81,fuente1!$A$3:$A$81,'6c.Clasificación Funcional'!$K19,fuente1!$B$3:$B$81,'6c.Clasificación Funcional'!$L19,fuente1!$C$3:$C$81,'6c.Clasificación Funcional'!$M19)</f>
        <v>837636223.95000005</v>
      </c>
      <c r="H19" s="16">
        <f>+SUMIFS(fuente1!H$3:H$81,fuente1!$A$3:$A$81,'6c.Clasificación Funcional'!$K19,fuente1!$B$3:$B$81,'6c.Clasificación Funcional'!$L19,fuente1!$C$3:$C$81,'6c.Clasificación Funcional'!$M19)</f>
        <v>665012094.78999996</v>
      </c>
      <c r="I19" s="16">
        <f t="shared" si="6"/>
        <v>0</v>
      </c>
      <c r="K19" s="29">
        <v>1</v>
      </c>
      <c r="L19" s="30">
        <v>1</v>
      </c>
      <c r="M19" s="30">
        <v>8</v>
      </c>
    </row>
    <row r="20" spans="2:13" x14ac:dyDescent="0.2">
      <c r="B20" s="2"/>
      <c r="C20" s="5"/>
      <c r="D20" s="10"/>
      <c r="E20" s="16"/>
      <c r="F20" s="16"/>
      <c r="G20" s="16"/>
      <c r="H20" s="16"/>
      <c r="I20" s="11"/>
    </row>
    <row r="21" spans="2:13" x14ac:dyDescent="0.2">
      <c r="B21" s="64" t="s">
        <v>106</v>
      </c>
      <c r="C21" s="65"/>
      <c r="D21" s="9">
        <f t="shared" ref="D21:I21" si="7">SUM(D22:D28)</f>
        <v>11990316412</v>
      </c>
      <c r="E21" s="15">
        <f t="shared" ref="E21:F21" si="8">SUM(E22:E28)</f>
        <v>130812548.57999977</v>
      </c>
      <c r="F21" s="15">
        <f t="shared" si="8"/>
        <v>12121128960.58</v>
      </c>
      <c r="G21" s="15">
        <f t="shared" ref="G21:H21" si="9">SUM(G22:G28)</f>
        <v>13195107767.950001</v>
      </c>
      <c r="H21" s="15">
        <f t="shared" si="9"/>
        <v>11432326685.24</v>
      </c>
      <c r="I21" s="9">
        <f t="shared" si="7"/>
        <v>-1073978807.3700001</v>
      </c>
    </row>
    <row r="22" spans="2:13" x14ac:dyDescent="0.2">
      <c r="B22" s="2"/>
      <c r="C22" s="5" t="s">
        <v>19</v>
      </c>
      <c r="D22" s="16">
        <f>+SUMIFS(fuente1!D$3:D$81,fuente1!$A$3:$A$81,'6c.Clasificación Funcional'!$K22,fuente1!$B$3:$B$81,'6c.Clasificación Funcional'!$L22,fuente1!$C$3:$C$81,'6c.Clasificación Funcional'!$M22)</f>
        <v>233611569</v>
      </c>
      <c r="E22" s="16">
        <f>+SUMIFS(fuente1!E$3:E$81,fuente1!$A$3:$A$81,'6c.Clasificación Funcional'!$K22,fuente1!$B$3:$B$81,'6c.Clasificación Funcional'!$L22,fuente1!$C$3:$C$81,'6c.Clasificación Funcional'!$M22)</f>
        <v>-8324169.6900000004</v>
      </c>
      <c r="F22" s="16">
        <f>+SUMIFS(fuente1!F$3:F$81,fuente1!$A$3:$A$81,'6c.Clasificación Funcional'!$K22,fuente1!$B$3:$B$81,'6c.Clasificación Funcional'!$L22,fuente1!$C$3:$C$81,'6c.Clasificación Funcional'!$M22)</f>
        <v>225287399.31</v>
      </c>
      <c r="G22" s="16">
        <f>+SUMIFS(fuente1!G$3:G$81,fuente1!$A$3:$A$81,'6c.Clasificación Funcional'!$K22,fuente1!$B$3:$B$81,'6c.Clasificación Funcional'!$L22,fuente1!$C$3:$C$81,'6c.Clasificación Funcional'!$M22)</f>
        <v>225287399.31</v>
      </c>
      <c r="H22" s="16">
        <f>+SUMIFS(fuente1!H$3:H$81,fuente1!$A$3:$A$81,'6c.Clasificación Funcional'!$K22,fuente1!$B$3:$B$81,'6c.Clasificación Funcional'!$L22,fuente1!$C$3:$C$81,'6c.Clasificación Funcional'!$M22)</f>
        <v>175612441.11000001</v>
      </c>
      <c r="I22" s="16">
        <f t="shared" ref="I22:I28" si="10">+F22-G22</f>
        <v>0</v>
      </c>
      <c r="K22" s="29">
        <v>1</v>
      </c>
      <c r="L22" s="30">
        <v>2</v>
      </c>
      <c r="M22" s="30">
        <v>1</v>
      </c>
    </row>
    <row r="23" spans="2:13" x14ac:dyDescent="0.2">
      <c r="B23" s="2"/>
      <c r="C23" s="5" t="s">
        <v>20</v>
      </c>
      <c r="D23" s="16">
        <f>+SUMIFS(fuente1!D$3:D$81,fuente1!$A$3:$A$81,'6c.Clasificación Funcional'!$K23,fuente1!$B$3:$B$81,'6c.Clasificación Funcional'!$L23,fuente1!$C$3:$C$81,'6c.Clasificación Funcional'!$M23)</f>
        <v>164019838</v>
      </c>
      <c r="E23" s="16">
        <f>+SUMIFS(fuente1!E$3:E$81,fuente1!$A$3:$A$81,'6c.Clasificación Funcional'!$K23,fuente1!$B$3:$B$81,'6c.Clasificación Funcional'!$L23,fuente1!$C$3:$C$81,'6c.Clasificación Funcional'!$M23)</f>
        <v>998388145.88999999</v>
      </c>
      <c r="F23" s="16">
        <f>+SUMIFS(fuente1!F$3:F$81,fuente1!$A$3:$A$81,'6c.Clasificación Funcional'!$K23,fuente1!$B$3:$B$81,'6c.Clasificación Funcional'!$L23,fuente1!$C$3:$C$81,'6c.Clasificación Funcional'!$M23)</f>
        <v>1162407983.8900001</v>
      </c>
      <c r="G23" s="16">
        <f>+SUMIFS(fuente1!G$3:G$81,fuente1!$A$3:$A$81,'6c.Clasificación Funcional'!$K23,fuente1!$B$3:$B$81,'6c.Clasificación Funcional'!$L23,fuente1!$C$3:$C$81,'6c.Clasificación Funcional'!$M23)</f>
        <v>935687971.34000003</v>
      </c>
      <c r="H23" s="16">
        <f>+SUMIFS(fuente1!H$3:H$81,fuente1!$A$3:$A$81,'6c.Clasificación Funcional'!$K23,fuente1!$B$3:$B$81,'6c.Clasificación Funcional'!$L23,fuente1!$C$3:$C$81,'6c.Clasificación Funcional'!$M23)</f>
        <v>893542482.78999996</v>
      </c>
      <c r="I23" s="16">
        <f t="shared" si="10"/>
        <v>226720012.55000007</v>
      </c>
      <c r="K23" s="29">
        <v>1</v>
      </c>
      <c r="L23" s="30">
        <v>2</v>
      </c>
      <c r="M23" s="30">
        <v>2</v>
      </c>
    </row>
    <row r="24" spans="2:13" x14ac:dyDescent="0.2">
      <c r="B24" s="2"/>
      <c r="C24" s="5" t="s">
        <v>21</v>
      </c>
      <c r="D24" s="16">
        <f>+SUMIFS(fuente1!D$3:D$81,fuente1!$A$3:$A$81,'6c.Clasificación Funcional'!$K24,fuente1!$B$3:$B$81,'6c.Clasificación Funcional'!$L24,fuente1!$C$3:$C$81,'6c.Clasificación Funcional'!$M24)</f>
        <v>1348960239</v>
      </c>
      <c r="E24" s="16">
        <f>+SUMIFS(fuente1!E$3:E$81,fuente1!$A$3:$A$81,'6c.Clasificación Funcional'!$K24,fuente1!$B$3:$B$81,'6c.Clasificación Funcional'!$L24,fuente1!$C$3:$C$81,'6c.Clasificación Funcional'!$M24)</f>
        <v>633590290.13</v>
      </c>
      <c r="F24" s="16">
        <f>+SUMIFS(fuente1!F$3:F$81,fuente1!$A$3:$A$81,'6c.Clasificación Funcional'!$K24,fuente1!$B$3:$B$81,'6c.Clasificación Funcional'!$L24,fuente1!$C$3:$C$81,'6c.Clasificación Funcional'!$M24)</f>
        <v>1982550529.1300001</v>
      </c>
      <c r="G24" s="16">
        <f>+SUMIFS(fuente1!G$3:G$81,fuente1!$A$3:$A$81,'6c.Clasificación Funcional'!$K24,fuente1!$B$3:$B$81,'6c.Clasificación Funcional'!$L24,fuente1!$C$3:$C$81,'6c.Clasificación Funcional'!$M24)</f>
        <v>1982550529.1300001</v>
      </c>
      <c r="H24" s="16">
        <f>+SUMIFS(fuente1!H$3:H$81,fuente1!$A$3:$A$81,'6c.Clasificación Funcional'!$K24,fuente1!$B$3:$B$81,'6c.Clasificación Funcional'!$L24,fuente1!$C$3:$C$81,'6c.Clasificación Funcional'!$M24)</f>
        <v>1828730338.25</v>
      </c>
      <c r="I24" s="16">
        <f t="shared" si="10"/>
        <v>0</v>
      </c>
      <c r="K24" s="29">
        <v>1</v>
      </c>
      <c r="L24" s="30">
        <v>2</v>
      </c>
      <c r="M24" s="30">
        <v>3</v>
      </c>
    </row>
    <row r="25" spans="2:13" x14ac:dyDescent="0.2">
      <c r="B25" s="2"/>
      <c r="C25" s="5" t="s">
        <v>22</v>
      </c>
      <c r="D25" s="16">
        <f>+SUMIFS(fuente1!D$3:D$81,fuente1!$A$3:$A$81,'6c.Clasificación Funcional'!$K25,fuente1!$B$3:$B$81,'6c.Clasificación Funcional'!$L25,fuente1!$C$3:$C$81,'6c.Clasificación Funcional'!$M25)</f>
        <v>362390287</v>
      </c>
      <c r="E25" s="16">
        <f>+SUMIFS(fuente1!E$3:E$81,fuente1!$A$3:$A$81,'6c.Clasificación Funcional'!$K25,fuente1!$B$3:$B$81,'6c.Clasificación Funcional'!$L25,fuente1!$C$3:$C$81,'6c.Clasificación Funcional'!$M25)</f>
        <v>693644087.75</v>
      </c>
      <c r="F25" s="16">
        <f>+SUMIFS(fuente1!F$3:F$81,fuente1!$A$3:$A$81,'6c.Clasificación Funcional'!$K25,fuente1!$B$3:$B$81,'6c.Clasificación Funcional'!$L25,fuente1!$C$3:$C$81,'6c.Clasificación Funcional'!$M25)</f>
        <v>1056034374.75</v>
      </c>
      <c r="G25" s="16">
        <f>+SUMIFS(fuente1!G$3:G$81,fuente1!$A$3:$A$81,'6c.Clasificación Funcional'!$K25,fuente1!$B$3:$B$81,'6c.Clasificación Funcional'!$L25,fuente1!$C$3:$C$81,'6c.Clasificación Funcional'!$M25)</f>
        <v>974493833.49000001</v>
      </c>
      <c r="H25" s="16">
        <f>+SUMIFS(fuente1!H$3:H$81,fuente1!$A$3:$A$81,'6c.Clasificación Funcional'!$K25,fuente1!$B$3:$B$81,'6c.Clasificación Funcional'!$L25,fuente1!$C$3:$C$81,'6c.Clasificación Funcional'!$M25)</f>
        <v>897127113.75</v>
      </c>
      <c r="I25" s="16">
        <f t="shared" si="10"/>
        <v>81540541.25999999</v>
      </c>
      <c r="K25" s="29">
        <v>1</v>
      </c>
      <c r="L25" s="30">
        <v>2</v>
      </c>
      <c r="M25" s="30">
        <v>4</v>
      </c>
    </row>
    <row r="26" spans="2:13" x14ac:dyDescent="0.2">
      <c r="B26" s="2"/>
      <c r="C26" s="5" t="s">
        <v>23</v>
      </c>
      <c r="D26" s="16">
        <f>+SUMIFS(fuente1!D$3:D$81,fuente1!$A$3:$A$81,'6c.Clasificación Funcional'!$K26,fuente1!$B$3:$B$81,'6c.Clasificación Funcional'!$L26,fuente1!$C$3:$C$81,'6c.Clasificación Funcional'!$M26)</f>
        <v>9071677449</v>
      </c>
      <c r="E26" s="16">
        <f>+SUMIFS(fuente1!E$3:E$81,fuente1!$A$3:$A$81,'6c.Clasificación Funcional'!$K26,fuente1!$B$3:$B$81,'6c.Clasificación Funcional'!$L26,fuente1!$C$3:$C$81,'6c.Clasificación Funcional'!$M26)</f>
        <v>-2168136471.3400002</v>
      </c>
      <c r="F26" s="16">
        <f>+SUMIFS(fuente1!F$3:F$81,fuente1!$A$3:$A$81,'6c.Clasificación Funcional'!$K26,fuente1!$B$3:$B$81,'6c.Clasificación Funcional'!$L26,fuente1!$C$3:$C$81,'6c.Clasificación Funcional'!$M26)</f>
        <v>6903540977.6599998</v>
      </c>
      <c r="G26" s="16">
        <f>+SUMIFS(fuente1!G$3:G$81,fuente1!$A$3:$A$81,'6c.Clasificación Funcional'!$K26,fuente1!$B$3:$B$81,'6c.Clasificación Funcional'!$L26,fuente1!$C$3:$C$81,'6c.Clasificación Funcional'!$M26)</f>
        <v>8285836802.5799999</v>
      </c>
      <c r="H26" s="16">
        <f>+SUMIFS(fuente1!H$3:H$81,fuente1!$A$3:$A$81,'6c.Clasificación Funcional'!$K26,fuente1!$B$3:$B$81,'6c.Clasificación Funcional'!$L26,fuente1!$C$3:$C$81,'6c.Clasificación Funcional'!$M26)</f>
        <v>7078710388.1400003</v>
      </c>
      <c r="I26" s="16">
        <f t="shared" si="10"/>
        <v>-1382295824.9200001</v>
      </c>
      <c r="K26" s="29">
        <v>1</v>
      </c>
      <c r="L26" s="30">
        <v>2</v>
      </c>
      <c r="M26" s="30">
        <v>5</v>
      </c>
    </row>
    <row r="27" spans="2:13" x14ac:dyDescent="0.2">
      <c r="B27" s="2"/>
      <c r="C27" s="5" t="s">
        <v>24</v>
      </c>
      <c r="D27" s="16">
        <f>+SUMIFS(fuente1!D$3:D$81,fuente1!$A$3:$A$81,'6c.Clasificación Funcional'!$K27,fuente1!$B$3:$B$81,'6c.Clasificación Funcional'!$L27,fuente1!$C$3:$C$81,'6c.Clasificación Funcional'!$M27)</f>
        <v>567360456</v>
      </c>
      <c r="E27" s="16">
        <f>+SUMIFS(fuente1!E$3:E$81,fuente1!$A$3:$A$81,'6c.Clasificación Funcional'!$K27,fuente1!$B$3:$B$81,'6c.Clasificación Funcional'!$L27,fuente1!$C$3:$C$81,'6c.Clasificación Funcional'!$M27)</f>
        <v>-43132208.840000004</v>
      </c>
      <c r="F27" s="16">
        <f>+SUMIFS(fuente1!F$3:F$81,fuente1!$A$3:$A$81,'6c.Clasificación Funcional'!$K27,fuente1!$B$3:$B$81,'6c.Clasificación Funcional'!$L27,fuente1!$C$3:$C$81,'6c.Clasificación Funcional'!$M27)</f>
        <v>524228247.16000003</v>
      </c>
      <c r="G27" s="16">
        <f>+SUMIFS(fuente1!G$3:G$81,fuente1!$A$3:$A$81,'6c.Clasificación Funcional'!$K27,fuente1!$B$3:$B$81,'6c.Clasificación Funcional'!$L27,fuente1!$C$3:$C$81,'6c.Clasificación Funcional'!$M27)</f>
        <v>524228247.16000003</v>
      </c>
      <c r="H27" s="16">
        <f>+SUMIFS(fuente1!H$3:H$81,fuente1!$A$3:$A$81,'6c.Clasificación Funcional'!$K27,fuente1!$B$3:$B$81,'6c.Clasificación Funcional'!$L27,fuente1!$C$3:$C$81,'6c.Clasificación Funcional'!$M27)</f>
        <v>328960763.56</v>
      </c>
      <c r="I27" s="16">
        <f t="shared" si="10"/>
        <v>0</v>
      </c>
      <c r="K27" s="29">
        <v>1</v>
      </c>
      <c r="L27" s="30">
        <v>2</v>
      </c>
      <c r="M27" s="30">
        <v>6</v>
      </c>
    </row>
    <row r="28" spans="2:13" x14ac:dyDescent="0.2">
      <c r="B28" s="2"/>
      <c r="C28" s="5" t="s">
        <v>25</v>
      </c>
      <c r="D28" s="16">
        <f>+SUMIFS(fuente1!D$3:D$81,fuente1!$A$3:$A$81,'6c.Clasificación Funcional'!$K28,fuente1!$B$3:$B$81,'6c.Clasificación Funcional'!$L28,fuente1!$C$3:$C$81,'6c.Clasificación Funcional'!$M28)</f>
        <v>242296574</v>
      </c>
      <c r="E28" s="16">
        <f>+SUMIFS(fuente1!E$3:E$81,fuente1!$A$3:$A$81,'6c.Clasificación Funcional'!$K28,fuente1!$B$3:$B$81,'6c.Clasificación Funcional'!$L28,fuente1!$C$3:$C$81,'6c.Clasificación Funcional'!$M28)</f>
        <v>24782874.68</v>
      </c>
      <c r="F28" s="16">
        <f>+SUMIFS(fuente1!F$3:F$81,fuente1!$A$3:$A$81,'6c.Clasificación Funcional'!$K28,fuente1!$B$3:$B$81,'6c.Clasificación Funcional'!$L28,fuente1!$C$3:$C$81,'6c.Clasificación Funcional'!$M28)</f>
        <v>267079448.68000001</v>
      </c>
      <c r="G28" s="16">
        <f>+SUMIFS(fuente1!G$3:G$81,fuente1!$A$3:$A$81,'6c.Clasificación Funcional'!$K28,fuente1!$B$3:$B$81,'6c.Clasificación Funcional'!$L28,fuente1!$C$3:$C$81,'6c.Clasificación Funcional'!$M28)</f>
        <v>267022984.94</v>
      </c>
      <c r="H28" s="16">
        <f>+SUMIFS(fuente1!H$3:H$81,fuente1!$A$3:$A$81,'6c.Clasificación Funcional'!$K28,fuente1!$B$3:$B$81,'6c.Clasificación Funcional'!$L28,fuente1!$C$3:$C$81,'6c.Clasificación Funcional'!$M28)</f>
        <v>229643157.63999999</v>
      </c>
      <c r="I28" s="16">
        <f t="shared" si="10"/>
        <v>56463.740000009537</v>
      </c>
      <c r="K28" s="29">
        <v>1</v>
      </c>
      <c r="L28" s="30">
        <v>2</v>
      </c>
      <c r="M28" s="30">
        <v>7</v>
      </c>
    </row>
    <row r="29" spans="2:13" x14ac:dyDescent="0.2">
      <c r="B29" s="2"/>
      <c r="C29" s="8"/>
      <c r="D29" s="10"/>
      <c r="E29" s="16"/>
      <c r="F29" s="16"/>
      <c r="G29" s="16"/>
      <c r="H29" s="16"/>
      <c r="I29" s="11"/>
      <c r="K29" s="29"/>
    </row>
    <row r="30" spans="2:13" x14ac:dyDescent="0.2">
      <c r="B30" s="64" t="s">
        <v>107</v>
      </c>
      <c r="C30" s="65"/>
      <c r="D30" s="9">
        <f t="shared" ref="D30:I30" si="11">SUM(D31:D39)</f>
        <v>1870156764</v>
      </c>
      <c r="E30" s="15">
        <f t="shared" ref="E30:F30" si="12">SUM(E31:E39)</f>
        <v>1150236200.1099999</v>
      </c>
      <c r="F30" s="15">
        <f t="shared" si="12"/>
        <v>3020392964.1099997</v>
      </c>
      <c r="G30" s="15">
        <f t="shared" ref="G30:H30" si="13">SUM(G31:G39)</f>
        <v>2833054844.8599997</v>
      </c>
      <c r="H30" s="15">
        <f t="shared" si="13"/>
        <v>2595493704.8999996</v>
      </c>
      <c r="I30" s="9">
        <f t="shared" si="11"/>
        <v>187338119.25</v>
      </c>
    </row>
    <row r="31" spans="2:13" x14ac:dyDescent="0.2">
      <c r="B31" s="2"/>
      <c r="C31" s="5" t="s">
        <v>26</v>
      </c>
      <c r="D31" s="16">
        <f>+SUMIFS(fuente1!D$3:D$81,fuente1!$A$3:$A$81,'6c.Clasificación Funcional'!$K31,fuente1!$B$3:$B$81,'6c.Clasificación Funcional'!$L31,fuente1!$C$3:$C$81,'6c.Clasificación Funcional'!$M31)</f>
        <v>208878341</v>
      </c>
      <c r="E31" s="16">
        <f>+SUMIFS(fuente1!E$3:E$81,fuente1!$A$3:$A$81,'6c.Clasificación Funcional'!$K31,fuente1!$B$3:$B$81,'6c.Clasificación Funcional'!$L31,fuente1!$C$3:$C$81,'6c.Clasificación Funcional'!$M31)</f>
        <v>-20045403.670000002</v>
      </c>
      <c r="F31" s="16">
        <f>+SUMIFS(fuente1!F$3:F$81,fuente1!$A$3:$A$81,'6c.Clasificación Funcional'!$K31,fuente1!$B$3:$B$81,'6c.Clasificación Funcional'!$L31,fuente1!$C$3:$C$81,'6c.Clasificación Funcional'!$M31)</f>
        <v>188832937.33000001</v>
      </c>
      <c r="G31" s="16">
        <f>+SUMIFS(fuente1!G$3:G$81,fuente1!$A$3:$A$81,'6c.Clasificación Funcional'!$K31,fuente1!$B$3:$B$81,'6c.Clasificación Funcional'!$L31,fuente1!$C$3:$C$81,'6c.Clasificación Funcional'!$M31)</f>
        <v>188716694.81</v>
      </c>
      <c r="H31" s="16">
        <f>+SUMIFS(fuente1!H$3:H$81,fuente1!$A$3:$A$81,'6c.Clasificación Funcional'!$K31,fuente1!$B$3:$B$81,'6c.Clasificación Funcional'!$L31,fuente1!$C$3:$C$81,'6c.Clasificación Funcional'!$M31)</f>
        <v>158556609.12</v>
      </c>
      <c r="I31" s="16">
        <f t="shared" ref="I31:I39" si="14">+F31-G31</f>
        <v>116242.52000001073</v>
      </c>
      <c r="K31" s="29">
        <v>1</v>
      </c>
      <c r="L31" s="30">
        <v>3</v>
      </c>
      <c r="M31" s="30">
        <v>1</v>
      </c>
    </row>
    <row r="32" spans="2:13" x14ac:dyDescent="0.2">
      <c r="B32" s="2"/>
      <c r="C32" s="5" t="s">
        <v>27</v>
      </c>
      <c r="D32" s="16">
        <f>+SUMIFS(fuente1!D$3:D$81,fuente1!$A$3:$A$81,'6c.Clasificación Funcional'!$K32,fuente1!$B$3:$B$81,'6c.Clasificación Funcional'!$L32,fuente1!$C$3:$C$81,'6c.Clasificación Funcional'!$M32)</f>
        <v>1028257121</v>
      </c>
      <c r="E32" s="16">
        <f>+SUMIFS(fuente1!E$3:E$81,fuente1!$A$3:$A$81,'6c.Clasificación Funcional'!$K32,fuente1!$B$3:$B$81,'6c.Clasificación Funcional'!$L32,fuente1!$C$3:$C$81,'6c.Clasificación Funcional'!$M32)</f>
        <v>-447302889.74000001</v>
      </c>
      <c r="F32" s="16">
        <f>+SUMIFS(fuente1!F$3:F$81,fuente1!$A$3:$A$81,'6c.Clasificación Funcional'!$K32,fuente1!$B$3:$B$81,'6c.Clasificación Funcional'!$L32,fuente1!$C$3:$C$81,'6c.Clasificación Funcional'!$M32)</f>
        <v>580954231.25999999</v>
      </c>
      <c r="G32" s="16">
        <f>+SUMIFS(fuente1!G$3:G$81,fuente1!$A$3:$A$81,'6c.Clasificación Funcional'!$K32,fuente1!$B$3:$B$81,'6c.Clasificación Funcional'!$L32,fuente1!$C$3:$C$81,'6c.Clasificación Funcional'!$M32)</f>
        <v>580933984.51999998</v>
      </c>
      <c r="H32" s="16">
        <f>+SUMIFS(fuente1!H$3:H$81,fuente1!$A$3:$A$81,'6c.Clasificación Funcional'!$K32,fuente1!$B$3:$B$81,'6c.Clasificación Funcional'!$L32,fuente1!$C$3:$C$81,'6c.Clasificación Funcional'!$M32)</f>
        <v>500043746.31</v>
      </c>
      <c r="I32" s="16">
        <f t="shared" si="14"/>
        <v>20246.740000009537</v>
      </c>
      <c r="K32" s="29">
        <v>1</v>
      </c>
      <c r="L32" s="30">
        <v>3</v>
      </c>
      <c r="M32" s="30">
        <v>2</v>
      </c>
    </row>
    <row r="33" spans="2:13" x14ac:dyDescent="0.2">
      <c r="B33" s="2"/>
      <c r="C33" s="5" t="s">
        <v>28</v>
      </c>
      <c r="D33" s="16">
        <f>+SUMIFS(fuente1!D$3:D$81,fuente1!$A$3:$A$81,'6c.Clasificación Funcional'!$K33,fuente1!$B$3:$B$81,'6c.Clasificación Funcional'!$L33,fuente1!$C$3:$C$81,'6c.Clasificación Funcional'!$M33)</f>
        <v>0</v>
      </c>
      <c r="E33" s="16">
        <f>+SUMIFS(fuente1!E$3:E$81,fuente1!$A$3:$A$81,'6c.Clasificación Funcional'!$K33,fuente1!$B$3:$B$81,'6c.Clasificación Funcional'!$L33,fuente1!$C$3:$C$81,'6c.Clasificación Funcional'!$M33)</f>
        <v>0</v>
      </c>
      <c r="F33" s="16">
        <f>+SUMIFS(fuente1!F$3:F$81,fuente1!$A$3:$A$81,'6c.Clasificación Funcional'!$K33,fuente1!$B$3:$B$81,'6c.Clasificación Funcional'!$L33,fuente1!$C$3:$C$81,'6c.Clasificación Funcional'!$M33)</f>
        <v>0</v>
      </c>
      <c r="G33" s="16">
        <f>+SUMIFS(fuente1!G$3:G$81,fuente1!$A$3:$A$81,'6c.Clasificación Funcional'!$K33,fuente1!$B$3:$B$81,'6c.Clasificación Funcional'!$L33,fuente1!$C$3:$C$81,'6c.Clasificación Funcional'!$M33)</f>
        <v>0</v>
      </c>
      <c r="H33" s="16">
        <f>+SUMIFS(fuente1!H$3:H$81,fuente1!$A$3:$A$81,'6c.Clasificación Funcional'!$K33,fuente1!$B$3:$B$81,'6c.Clasificación Funcional'!$L33,fuente1!$C$3:$C$81,'6c.Clasificación Funcional'!$M33)</f>
        <v>0</v>
      </c>
      <c r="I33" s="16">
        <f t="shared" si="14"/>
        <v>0</v>
      </c>
      <c r="K33" s="29">
        <v>1</v>
      </c>
      <c r="L33" s="30">
        <v>3</v>
      </c>
      <c r="M33" s="30">
        <v>3</v>
      </c>
    </row>
    <row r="34" spans="2:13" x14ac:dyDescent="0.2">
      <c r="B34" s="2"/>
      <c r="C34" s="5" t="s">
        <v>29</v>
      </c>
      <c r="D34" s="16">
        <f>+SUMIFS(fuente1!D$3:D$81,fuente1!$A$3:$A$81,'6c.Clasificación Funcional'!$K34,fuente1!$B$3:$B$81,'6c.Clasificación Funcional'!$L34,fuente1!$C$3:$C$81,'6c.Clasificación Funcional'!$M34)</f>
        <v>0</v>
      </c>
      <c r="E34" s="16">
        <f>+SUMIFS(fuente1!E$3:E$81,fuente1!$A$3:$A$81,'6c.Clasificación Funcional'!$K34,fuente1!$B$3:$B$81,'6c.Clasificación Funcional'!$L34,fuente1!$C$3:$C$81,'6c.Clasificación Funcional'!$M34)</f>
        <v>0</v>
      </c>
      <c r="F34" s="16">
        <f>+SUMIFS(fuente1!F$3:F$81,fuente1!$A$3:$A$81,'6c.Clasificación Funcional'!$K34,fuente1!$B$3:$B$81,'6c.Clasificación Funcional'!$L34,fuente1!$C$3:$C$81,'6c.Clasificación Funcional'!$M34)</f>
        <v>0</v>
      </c>
      <c r="G34" s="16">
        <f>+SUMIFS(fuente1!G$3:G$81,fuente1!$A$3:$A$81,'6c.Clasificación Funcional'!$K34,fuente1!$B$3:$B$81,'6c.Clasificación Funcional'!$L34,fuente1!$C$3:$C$81,'6c.Clasificación Funcional'!$M34)</f>
        <v>0</v>
      </c>
      <c r="H34" s="16">
        <f>+SUMIFS(fuente1!H$3:H$81,fuente1!$A$3:$A$81,'6c.Clasificación Funcional'!$K34,fuente1!$B$3:$B$81,'6c.Clasificación Funcional'!$L34,fuente1!$C$3:$C$81,'6c.Clasificación Funcional'!$M34)</f>
        <v>0</v>
      </c>
      <c r="I34" s="16">
        <f t="shared" si="14"/>
        <v>0</v>
      </c>
      <c r="K34" s="29">
        <v>1</v>
      </c>
      <c r="L34" s="30">
        <v>3</v>
      </c>
      <c r="M34" s="30">
        <v>4</v>
      </c>
    </row>
    <row r="35" spans="2:13" x14ac:dyDescent="0.2">
      <c r="B35" s="2"/>
      <c r="C35" s="5" t="s">
        <v>30</v>
      </c>
      <c r="D35" s="16">
        <f>+SUMIFS(fuente1!D$3:D$81,fuente1!$A$3:$A$81,'6c.Clasificación Funcional'!$K35,fuente1!$B$3:$B$81,'6c.Clasificación Funcional'!$L35,fuente1!$C$3:$C$81,'6c.Clasificación Funcional'!$M35)</f>
        <v>197412235</v>
      </c>
      <c r="E35" s="16">
        <f>+SUMIFS(fuente1!E$3:E$81,fuente1!$A$3:$A$81,'6c.Clasificación Funcional'!$K35,fuente1!$B$3:$B$81,'6c.Clasificación Funcional'!$L35,fuente1!$C$3:$C$81,'6c.Clasificación Funcional'!$M35)</f>
        <v>1686853403.3399999</v>
      </c>
      <c r="F35" s="16">
        <f>+SUMIFS(fuente1!F$3:F$81,fuente1!$A$3:$A$81,'6c.Clasificación Funcional'!$K35,fuente1!$B$3:$B$81,'6c.Clasificación Funcional'!$L35,fuente1!$C$3:$C$81,'6c.Clasificación Funcional'!$M35)</f>
        <v>1884265638.3399999</v>
      </c>
      <c r="G35" s="16">
        <f>+SUMIFS(fuente1!G$3:G$81,fuente1!$A$3:$A$81,'6c.Clasificación Funcional'!$K35,fuente1!$B$3:$B$81,'6c.Clasificación Funcional'!$L35,fuente1!$C$3:$C$81,'6c.Clasificación Funcional'!$M35)</f>
        <v>1697934038.3299999</v>
      </c>
      <c r="H35" s="16">
        <f>+SUMIFS(fuente1!H$3:H$81,fuente1!$A$3:$A$81,'6c.Clasificación Funcional'!$K35,fuente1!$B$3:$B$81,'6c.Clasificación Funcional'!$L35,fuente1!$C$3:$C$81,'6c.Clasificación Funcional'!$M35)</f>
        <v>1660460012.8599999</v>
      </c>
      <c r="I35" s="16">
        <f t="shared" si="14"/>
        <v>186331600.00999999</v>
      </c>
      <c r="K35" s="29">
        <v>1</v>
      </c>
      <c r="L35" s="30">
        <v>3</v>
      </c>
      <c r="M35" s="30">
        <v>5</v>
      </c>
    </row>
    <row r="36" spans="2:13" x14ac:dyDescent="0.2">
      <c r="B36" s="2"/>
      <c r="C36" s="5" t="s">
        <v>31</v>
      </c>
      <c r="D36" s="16">
        <f>+SUMIFS(fuente1!D$3:D$81,fuente1!$A$3:$A$81,'6c.Clasificación Funcional'!$K36,fuente1!$B$3:$B$81,'6c.Clasificación Funcional'!$L36,fuente1!$C$3:$C$81,'6c.Clasificación Funcional'!$M36)</f>
        <v>0</v>
      </c>
      <c r="E36" s="16">
        <f>+SUMIFS(fuente1!E$3:E$81,fuente1!$A$3:$A$81,'6c.Clasificación Funcional'!$K36,fuente1!$B$3:$B$81,'6c.Clasificación Funcional'!$L36,fuente1!$C$3:$C$81,'6c.Clasificación Funcional'!$M36)</f>
        <v>3623725.19</v>
      </c>
      <c r="F36" s="16">
        <f>+SUMIFS(fuente1!F$3:F$81,fuente1!$A$3:$A$81,'6c.Clasificación Funcional'!$K36,fuente1!$B$3:$B$81,'6c.Clasificación Funcional'!$L36,fuente1!$C$3:$C$81,'6c.Clasificación Funcional'!$M36)</f>
        <v>3623725.19</v>
      </c>
      <c r="G36" s="16">
        <f>+SUMIFS(fuente1!G$3:G$81,fuente1!$A$3:$A$81,'6c.Clasificación Funcional'!$K36,fuente1!$B$3:$B$81,'6c.Clasificación Funcional'!$L36,fuente1!$C$3:$C$81,'6c.Clasificación Funcional'!$M36)</f>
        <v>3524351.93</v>
      </c>
      <c r="H36" s="16">
        <f>+SUMIFS(fuente1!H$3:H$81,fuente1!$A$3:$A$81,'6c.Clasificación Funcional'!$K36,fuente1!$B$3:$B$81,'6c.Clasificación Funcional'!$L36,fuente1!$C$3:$C$81,'6c.Clasificación Funcional'!$M36)</f>
        <v>3524351.93</v>
      </c>
      <c r="I36" s="16">
        <f t="shared" si="14"/>
        <v>99373.259999999776</v>
      </c>
      <c r="K36" s="29">
        <v>1</v>
      </c>
      <c r="L36" s="30">
        <v>3</v>
      </c>
      <c r="M36" s="30">
        <v>6</v>
      </c>
    </row>
    <row r="37" spans="2:13" x14ac:dyDescent="0.2">
      <c r="B37" s="2"/>
      <c r="C37" s="5" t="s">
        <v>32</v>
      </c>
      <c r="D37" s="16">
        <f>+SUMIFS(fuente1!D$3:D$81,fuente1!$A$3:$A$81,'6c.Clasificación Funcional'!$K37,fuente1!$B$3:$B$81,'6c.Clasificación Funcional'!$L37,fuente1!$C$3:$C$81,'6c.Clasificación Funcional'!$M37)</f>
        <v>210517923</v>
      </c>
      <c r="E37" s="16">
        <f>+SUMIFS(fuente1!E$3:E$81,fuente1!$A$3:$A$81,'6c.Clasificación Funcional'!$K37,fuente1!$B$3:$B$81,'6c.Clasificación Funcional'!$L37,fuente1!$C$3:$C$81,'6c.Clasificación Funcional'!$M37)</f>
        <v>-38914450.479999997</v>
      </c>
      <c r="F37" s="16">
        <f>+SUMIFS(fuente1!F$3:F$81,fuente1!$A$3:$A$81,'6c.Clasificación Funcional'!$K37,fuente1!$B$3:$B$81,'6c.Clasificación Funcional'!$L37,fuente1!$C$3:$C$81,'6c.Clasificación Funcional'!$M37)</f>
        <v>171603472.52000001</v>
      </c>
      <c r="G37" s="16">
        <f>+SUMIFS(fuente1!G$3:G$81,fuente1!$A$3:$A$81,'6c.Clasificación Funcional'!$K37,fuente1!$B$3:$B$81,'6c.Clasificación Funcional'!$L37,fuente1!$C$3:$C$81,'6c.Clasificación Funcional'!$M37)</f>
        <v>170832815.80000001</v>
      </c>
      <c r="H37" s="16">
        <f>+SUMIFS(fuente1!H$3:H$81,fuente1!$A$3:$A$81,'6c.Clasificación Funcional'!$K37,fuente1!$B$3:$B$81,'6c.Clasificación Funcional'!$L37,fuente1!$C$3:$C$81,'6c.Clasificación Funcional'!$M37)</f>
        <v>142702964.37</v>
      </c>
      <c r="I37" s="16">
        <f t="shared" si="14"/>
        <v>770656.71999999881</v>
      </c>
      <c r="K37" s="29">
        <v>1</v>
      </c>
      <c r="L37" s="30">
        <v>3</v>
      </c>
      <c r="M37" s="30">
        <v>7</v>
      </c>
    </row>
    <row r="38" spans="2:13" x14ac:dyDescent="0.2">
      <c r="B38" s="2"/>
      <c r="C38" s="5" t="s">
        <v>33</v>
      </c>
      <c r="D38" s="16">
        <f>+SUMIFS(fuente1!D$3:D$81,fuente1!$A$3:$A$81,'6c.Clasificación Funcional'!$K38,fuente1!$B$3:$B$81,'6c.Clasificación Funcional'!$L38,fuente1!$C$3:$C$81,'6c.Clasificación Funcional'!$M38)</f>
        <v>0</v>
      </c>
      <c r="E38" s="16">
        <f>+SUMIFS(fuente1!E$3:E$81,fuente1!$A$3:$A$81,'6c.Clasificación Funcional'!$K38,fuente1!$B$3:$B$81,'6c.Clasificación Funcional'!$L38,fuente1!$C$3:$C$81,'6c.Clasificación Funcional'!$M38)</f>
        <v>0</v>
      </c>
      <c r="F38" s="16">
        <f>+SUMIFS(fuente1!F$3:F$81,fuente1!$A$3:$A$81,'6c.Clasificación Funcional'!$K38,fuente1!$B$3:$B$81,'6c.Clasificación Funcional'!$L38,fuente1!$C$3:$C$81,'6c.Clasificación Funcional'!$M38)</f>
        <v>0</v>
      </c>
      <c r="G38" s="16">
        <f>+SUMIFS(fuente1!G$3:G$81,fuente1!$A$3:$A$81,'6c.Clasificación Funcional'!$K38,fuente1!$B$3:$B$81,'6c.Clasificación Funcional'!$L38,fuente1!$C$3:$C$81,'6c.Clasificación Funcional'!$M38)</f>
        <v>0</v>
      </c>
      <c r="H38" s="16">
        <f>+SUMIFS(fuente1!H$3:H$81,fuente1!$A$3:$A$81,'6c.Clasificación Funcional'!$K38,fuente1!$B$3:$B$81,'6c.Clasificación Funcional'!$L38,fuente1!$C$3:$C$81,'6c.Clasificación Funcional'!$M38)</f>
        <v>0</v>
      </c>
      <c r="I38" s="16">
        <f t="shared" si="14"/>
        <v>0</v>
      </c>
      <c r="K38" s="29">
        <v>1</v>
      </c>
      <c r="L38" s="30">
        <v>3</v>
      </c>
      <c r="M38" s="30">
        <v>8</v>
      </c>
    </row>
    <row r="39" spans="2:13" x14ac:dyDescent="0.2">
      <c r="B39" s="2"/>
      <c r="C39" s="5" t="s">
        <v>34</v>
      </c>
      <c r="D39" s="16">
        <f>+SUMIFS(fuente1!D$3:D$81,fuente1!$A$3:$A$81,'6c.Clasificación Funcional'!$K39,fuente1!$B$3:$B$81,'6c.Clasificación Funcional'!$L39,fuente1!$C$3:$C$81,'6c.Clasificación Funcional'!$M39)+SUMIFS(fuente1!D$3:D$81,fuente1!$A$3:$A$81,1,fuente1!$B$3:$B$81,2,fuente1!$C$3:$C$81,9)</f>
        <v>225091144</v>
      </c>
      <c r="E39" s="16">
        <f>+SUMIFS(fuente1!E$3:E$81,fuente1!$A$3:$A$81,'6c.Clasificación Funcional'!$K39,fuente1!$B$3:$B$81,'6c.Clasificación Funcional'!$L39,fuente1!$C$3:$C$81,'6c.Clasificación Funcional'!$M39)+SUMIFS(fuente1!E$3:E$81,fuente1!$A$3:$A$81,1,fuente1!$B$3:$B$81,2,fuente1!$C$3:$C$81,9)</f>
        <v>-33978184.530000001</v>
      </c>
      <c r="F39" s="16">
        <f>+SUMIFS(fuente1!F$3:F$81,fuente1!$A$3:$A$81,'6c.Clasificación Funcional'!$K39,fuente1!$B$3:$B$81,'6c.Clasificación Funcional'!$L39,fuente1!$C$3:$C$81,'6c.Clasificación Funcional'!$M39)+SUMIFS(fuente1!F$3:F$81,fuente1!$A$3:$A$81,1,fuente1!$B$3:$B$81,2,fuente1!$C$3:$C$81,9)</f>
        <v>191112959.47</v>
      </c>
      <c r="G39" s="16">
        <f>+SUMIFS(fuente1!G$3:G$81,fuente1!$A$3:$A$81,'6c.Clasificación Funcional'!$K39,fuente1!$B$3:$B$81,'6c.Clasificación Funcional'!$L39,fuente1!$C$3:$C$81,'6c.Clasificación Funcional'!$M39)+SUMIFS(fuente1!G$3:G$81,fuente1!$A$3:$A$81,1,fuente1!$B$3:$B$81,2,fuente1!$C$3:$C$81,9)</f>
        <v>191112959.47</v>
      </c>
      <c r="H39" s="16">
        <f>+SUMIFS(fuente1!H$3:H$81,fuente1!$A$3:$A$81,'6c.Clasificación Funcional'!$K39,fuente1!$B$3:$B$81,'6c.Clasificación Funcional'!$L39,fuente1!$C$3:$C$81,'6c.Clasificación Funcional'!$M39)+SUMIFS(fuente1!H$3:H$81,fuente1!$A$3:$A$81,1,fuente1!$B$3:$B$81,2,fuente1!$C$3:$C$81,9)</f>
        <v>130206020.31</v>
      </c>
      <c r="I39" s="16">
        <f t="shared" si="14"/>
        <v>0</v>
      </c>
      <c r="K39" s="29">
        <v>1</v>
      </c>
      <c r="L39" s="30">
        <v>3</v>
      </c>
      <c r="M39" s="30">
        <v>9</v>
      </c>
    </row>
    <row r="40" spans="2:13" x14ac:dyDescent="0.2">
      <c r="B40" s="2"/>
      <c r="C40" s="5"/>
      <c r="D40" s="10"/>
      <c r="E40" s="16"/>
      <c r="F40" s="16"/>
      <c r="G40" s="16"/>
      <c r="H40" s="16"/>
      <c r="I40" s="11"/>
    </row>
    <row r="41" spans="2:13" x14ac:dyDescent="0.2">
      <c r="B41" s="64" t="s">
        <v>108</v>
      </c>
      <c r="C41" s="65"/>
      <c r="D41" s="9">
        <f t="shared" ref="D41:I41" si="15">SUM(D42:D45)</f>
        <v>8585356338</v>
      </c>
      <c r="E41" s="15">
        <f t="shared" ref="E41:F41" si="16">SUM(E42:E45)</f>
        <v>-1085587331.6900001</v>
      </c>
      <c r="F41" s="15">
        <f t="shared" si="16"/>
        <v>7499769006.3099995</v>
      </c>
      <c r="G41" s="15">
        <f t="shared" ref="G41:H41" si="17">SUM(G42:G45)</f>
        <v>7498252703.3099995</v>
      </c>
      <c r="H41" s="15">
        <f t="shared" si="17"/>
        <v>7495336217.54</v>
      </c>
      <c r="I41" s="9">
        <f t="shared" si="15"/>
        <v>1516303</v>
      </c>
    </row>
    <row r="42" spans="2:13" x14ac:dyDescent="0.2">
      <c r="B42" s="2"/>
      <c r="C42" s="7" t="s">
        <v>35</v>
      </c>
      <c r="D42" s="16">
        <f>+SUMIFS(fuente1!D$3:D$81,fuente1!$A$3:$A$81,'6c.Clasificación Funcional'!$K42,fuente1!$B$3:$B$81,'6c.Clasificación Funcional'!$L42,fuente1!$C$3:$C$81,'6c.Clasificación Funcional'!$M42)</f>
        <v>752651468</v>
      </c>
      <c r="E42" s="16">
        <f>+SUMIFS(fuente1!E$3:E$81,fuente1!$A$3:$A$81,'6c.Clasificación Funcional'!$K42,fuente1!$B$3:$B$81,'6c.Clasificación Funcional'!$L42,fuente1!$C$3:$C$81,'6c.Clasificación Funcional'!$M42)</f>
        <v>-505749354.50999999</v>
      </c>
      <c r="F42" s="16">
        <f>+SUMIFS(fuente1!F$3:F$81,fuente1!$A$3:$A$81,'6c.Clasificación Funcional'!$K42,fuente1!$B$3:$B$81,'6c.Clasificación Funcional'!$L42,fuente1!$C$3:$C$81,'6c.Clasificación Funcional'!$M42)</f>
        <v>246902113.49000001</v>
      </c>
      <c r="G42" s="16">
        <f>+SUMIFS(fuente1!G$3:G$81,fuente1!$A$3:$A$81,'6c.Clasificación Funcional'!$K42,fuente1!$B$3:$B$81,'6c.Clasificación Funcional'!$L42,fuente1!$C$3:$C$81,'6c.Clasificación Funcional'!$M42)</f>
        <v>246902113.49000001</v>
      </c>
      <c r="H42" s="16">
        <f>+SUMIFS(fuente1!H$3:H$81,fuente1!$A$3:$A$81,'6c.Clasificación Funcional'!$K42,fuente1!$B$3:$B$81,'6c.Clasificación Funcional'!$L42,fuente1!$C$3:$C$81,'6c.Clasificación Funcional'!$M42)</f>
        <v>243985627.72</v>
      </c>
      <c r="I42" s="16">
        <f t="shared" ref="I42:I45" si="18">+F42-G42</f>
        <v>0</v>
      </c>
      <c r="K42" s="29">
        <v>1</v>
      </c>
      <c r="L42" s="30">
        <v>4</v>
      </c>
      <c r="M42" s="30">
        <v>1</v>
      </c>
    </row>
    <row r="43" spans="2:13" x14ac:dyDescent="0.2">
      <c r="B43" s="2"/>
      <c r="C43" s="7" t="s">
        <v>36</v>
      </c>
      <c r="D43" s="16">
        <f>+SUMIFS(fuente1!D$3:D$81,fuente1!$A$3:$A$81,'6c.Clasificación Funcional'!$K43,fuente1!$B$3:$B$81,'6c.Clasificación Funcional'!$L43,fuente1!$C$3:$C$81,'6c.Clasificación Funcional'!$M43)</f>
        <v>7832704870</v>
      </c>
      <c r="E43" s="16">
        <f>+SUMIFS(fuente1!E$3:E$81,fuente1!$A$3:$A$81,'6c.Clasificación Funcional'!$K43,fuente1!$B$3:$B$81,'6c.Clasificación Funcional'!$L43,fuente1!$C$3:$C$81,'6c.Clasificación Funcional'!$M43)</f>
        <v>-579837977.17999995</v>
      </c>
      <c r="F43" s="16">
        <f>+SUMIFS(fuente1!F$3:F$81,fuente1!$A$3:$A$81,'6c.Clasificación Funcional'!$K43,fuente1!$B$3:$B$81,'6c.Clasificación Funcional'!$L43,fuente1!$C$3:$C$81,'6c.Clasificación Funcional'!$M43)</f>
        <v>7252866892.8199997</v>
      </c>
      <c r="G43" s="16">
        <f>+SUMIFS(fuente1!G$3:G$81,fuente1!$A$3:$A$81,'6c.Clasificación Funcional'!$K43,fuente1!$B$3:$B$81,'6c.Clasificación Funcional'!$L43,fuente1!$C$3:$C$81,'6c.Clasificación Funcional'!$M43)</f>
        <v>7251350589.8199997</v>
      </c>
      <c r="H43" s="16">
        <f>+SUMIFS(fuente1!H$3:H$81,fuente1!$A$3:$A$81,'6c.Clasificación Funcional'!$K43,fuente1!$B$3:$B$81,'6c.Clasificación Funcional'!$L43,fuente1!$C$3:$C$81,'6c.Clasificación Funcional'!$M43)</f>
        <v>7251350589.8199997</v>
      </c>
      <c r="I43" s="16">
        <f t="shared" si="18"/>
        <v>1516303</v>
      </c>
      <c r="K43" s="29">
        <v>1</v>
      </c>
      <c r="L43" s="30">
        <v>4</v>
      </c>
      <c r="M43" s="30">
        <v>2</v>
      </c>
    </row>
    <row r="44" spans="2:13" x14ac:dyDescent="0.2">
      <c r="B44" s="2"/>
      <c r="C44" s="5" t="s">
        <v>37</v>
      </c>
      <c r="D44" s="16">
        <f>+SUMIFS(fuente1!D$3:D$81,fuente1!$A$3:$A$81,'6c.Clasificación Funcional'!$K44,fuente1!$B$3:$B$81,'6c.Clasificación Funcional'!$L44,fuente1!$C$3:$C$81,'6c.Clasificación Funcional'!$M44)</f>
        <v>0</v>
      </c>
      <c r="E44" s="16">
        <f>+SUMIFS(fuente1!E$3:E$81,fuente1!$A$3:$A$81,'6c.Clasificación Funcional'!$K44,fuente1!$B$3:$B$81,'6c.Clasificación Funcional'!$L44,fuente1!$C$3:$C$81,'6c.Clasificación Funcional'!$M44)</f>
        <v>0</v>
      </c>
      <c r="F44" s="16">
        <f>+SUMIFS(fuente1!F$3:F$81,fuente1!$A$3:$A$81,'6c.Clasificación Funcional'!$K44,fuente1!$B$3:$B$81,'6c.Clasificación Funcional'!$L44,fuente1!$C$3:$C$81,'6c.Clasificación Funcional'!$M44)</f>
        <v>0</v>
      </c>
      <c r="G44" s="16">
        <f>+SUMIFS(fuente1!G$3:G$81,fuente1!$A$3:$A$81,'6c.Clasificación Funcional'!$K44,fuente1!$B$3:$B$81,'6c.Clasificación Funcional'!$L44,fuente1!$C$3:$C$81,'6c.Clasificación Funcional'!$M44)</f>
        <v>0</v>
      </c>
      <c r="H44" s="16">
        <f>+SUMIFS(fuente1!H$3:H$81,fuente1!$A$3:$A$81,'6c.Clasificación Funcional'!$K44,fuente1!$B$3:$B$81,'6c.Clasificación Funcional'!$L44,fuente1!$C$3:$C$81,'6c.Clasificación Funcional'!$M44)</f>
        <v>0</v>
      </c>
      <c r="I44" s="16">
        <f t="shared" si="18"/>
        <v>0</v>
      </c>
      <c r="K44" s="29">
        <v>1</v>
      </c>
      <c r="L44" s="30">
        <v>4</v>
      </c>
      <c r="M44" s="30">
        <v>3</v>
      </c>
    </row>
    <row r="45" spans="2:13" ht="13.5" thickBot="1" x14ac:dyDescent="0.25">
      <c r="B45" s="41"/>
      <c r="C45" s="42" t="s">
        <v>38</v>
      </c>
      <c r="D45" s="43">
        <f>+SUMIFS(fuente1!D$3:D$81,fuente1!$A$3:$A$81,'6c.Clasificación Funcional'!$K45,fuente1!$B$3:$B$81,'6c.Clasificación Funcional'!$L45,fuente1!$C$3:$C$81,'6c.Clasificación Funcional'!$M45)</f>
        <v>0</v>
      </c>
      <c r="E45" s="43">
        <f>+SUMIFS(fuente1!E$3:E$81,fuente1!$A$3:$A$81,'6c.Clasificación Funcional'!$K45,fuente1!$B$3:$B$81,'6c.Clasificación Funcional'!$L45,fuente1!$C$3:$C$81,'6c.Clasificación Funcional'!$M45)</f>
        <v>0</v>
      </c>
      <c r="F45" s="43">
        <f>+SUMIFS(fuente1!F$3:F$81,fuente1!$A$3:$A$81,'6c.Clasificación Funcional'!$K45,fuente1!$B$3:$B$81,'6c.Clasificación Funcional'!$L45,fuente1!$C$3:$C$81,'6c.Clasificación Funcional'!$M45)</f>
        <v>0</v>
      </c>
      <c r="G45" s="43">
        <f>+SUMIFS(fuente1!G$3:G$81,fuente1!$A$3:$A$81,'6c.Clasificación Funcional'!$K45,fuente1!$B$3:$B$81,'6c.Clasificación Funcional'!$L45,fuente1!$C$3:$C$81,'6c.Clasificación Funcional'!$M45)</f>
        <v>0</v>
      </c>
      <c r="H45" s="43">
        <f>+SUMIFS(fuente1!H$3:H$81,fuente1!$A$3:$A$81,'6c.Clasificación Funcional'!$K45,fuente1!$B$3:$B$81,'6c.Clasificación Funcional'!$L45,fuente1!$C$3:$C$81,'6c.Clasificación Funcional'!$M45)</f>
        <v>0</v>
      </c>
      <c r="I45" s="43">
        <f t="shared" si="18"/>
        <v>0</v>
      </c>
      <c r="K45" s="29">
        <v>1</v>
      </c>
      <c r="L45" s="30">
        <v>4</v>
      </c>
      <c r="M45" s="30">
        <v>4</v>
      </c>
    </row>
    <row r="46" spans="2:13" x14ac:dyDescent="0.2">
      <c r="B46" s="44"/>
      <c r="C46" s="44"/>
      <c r="D46" s="45"/>
      <c r="E46" s="45"/>
      <c r="F46" s="45"/>
      <c r="G46" s="45"/>
      <c r="H46" s="45"/>
      <c r="I46" s="45"/>
      <c r="K46" s="29"/>
    </row>
    <row r="47" spans="2:13" ht="13.5" thickBot="1" x14ac:dyDescent="0.25">
      <c r="B47" s="12"/>
      <c r="E47" s="12"/>
      <c r="K47" s="29"/>
    </row>
    <row r="48" spans="2:13" ht="20.25" x14ac:dyDescent="0.2">
      <c r="B48" s="56" t="s">
        <v>39</v>
      </c>
      <c r="C48" s="57"/>
      <c r="D48" s="57"/>
      <c r="E48" s="57"/>
      <c r="F48" s="57"/>
      <c r="G48" s="57"/>
      <c r="H48" s="57"/>
      <c r="I48" s="58"/>
      <c r="K48" s="29"/>
    </row>
    <row r="49" spans="2:13" ht="15" x14ac:dyDescent="0.2">
      <c r="B49" s="59" t="s">
        <v>5</v>
      </c>
      <c r="C49" s="60"/>
      <c r="D49" s="60"/>
      <c r="E49" s="60"/>
      <c r="F49" s="60"/>
      <c r="G49" s="60"/>
      <c r="H49" s="60"/>
      <c r="I49" s="61"/>
      <c r="K49" s="29"/>
    </row>
    <row r="50" spans="2:13" ht="15" x14ac:dyDescent="0.2">
      <c r="B50" s="59" t="s">
        <v>10</v>
      </c>
      <c r="C50" s="60"/>
      <c r="D50" s="60"/>
      <c r="E50" s="60"/>
      <c r="F50" s="60"/>
      <c r="G50" s="60"/>
      <c r="H50" s="60"/>
      <c r="I50" s="61"/>
      <c r="K50" s="29"/>
    </row>
    <row r="51" spans="2:13" x14ac:dyDescent="0.2">
      <c r="B51" s="49" t="s">
        <v>112</v>
      </c>
      <c r="C51" s="62"/>
      <c r="D51" s="62"/>
      <c r="E51" s="62"/>
      <c r="F51" s="62"/>
      <c r="G51" s="62"/>
      <c r="H51" s="62"/>
      <c r="I51" s="63"/>
      <c r="K51" s="29"/>
    </row>
    <row r="52" spans="2:13" ht="13.5" thickBot="1" x14ac:dyDescent="0.25">
      <c r="B52" s="46" t="s">
        <v>0</v>
      </c>
      <c r="C52" s="47"/>
      <c r="D52" s="47"/>
      <c r="E52" s="47"/>
      <c r="F52" s="47"/>
      <c r="G52" s="47"/>
      <c r="H52" s="47"/>
      <c r="I52" s="48"/>
      <c r="K52" s="29"/>
    </row>
    <row r="53" spans="2:13" ht="13.5" thickBot="1" x14ac:dyDescent="0.25">
      <c r="B53" s="49" t="s">
        <v>1</v>
      </c>
      <c r="C53" s="50"/>
      <c r="D53" s="51" t="s">
        <v>6</v>
      </c>
      <c r="E53" s="52"/>
      <c r="F53" s="52"/>
      <c r="G53" s="52"/>
      <c r="H53" s="53"/>
      <c r="I53" s="54" t="s">
        <v>7</v>
      </c>
      <c r="K53" s="29"/>
    </row>
    <row r="54" spans="2:13" ht="24.75" thickBot="1" x14ac:dyDescent="0.25">
      <c r="B54" s="46"/>
      <c r="C54" s="48"/>
      <c r="D54" s="36" t="s">
        <v>2</v>
      </c>
      <c r="E54" s="37" t="s">
        <v>8</v>
      </c>
      <c r="F54" s="37" t="s">
        <v>9</v>
      </c>
      <c r="G54" s="37" t="s">
        <v>3</v>
      </c>
      <c r="H54" s="37" t="s">
        <v>4</v>
      </c>
      <c r="I54" s="55"/>
    </row>
    <row r="55" spans="2:13" x14ac:dyDescent="0.2">
      <c r="B55" s="64" t="s">
        <v>109</v>
      </c>
      <c r="C55" s="65"/>
      <c r="D55" s="9">
        <f t="shared" ref="D55:I55" si="19">D56+D66+D75+D86</f>
        <v>39242155968</v>
      </c>
      <c r="E55" s="15">
        <f t="shared" ref="E55:F55" si="20">E56+E66+E75+E86</f>
        <v>7266970597.5999994</v>
      </c>
      <c r="F55" s="15">
        <f t="shared" si="20"/>
        <v>46509126565.599998</v>
      </c>
      <c r="G55" s="15">
        <f t="shared" ref="G55:H55" si="21">G56+G66+G75+G86</f>
        <v>46044700567.550003</v>
      </c>
      <c r="H55" s="15">
        <f t="shared" si="21"/>
        <v>44983607546.5</v>
      </c>
      <c r="I55" s="9">
        <f t="shared" si="19"/>
        <v>464425998.05000132</v>
      </c>
    </row>
    <row r="56" spans="2:13" x14ac:dyDescent="0.2">
      <c r="B56" s="64" t="s">
        <v>110</v>
      </c>
      <c r="C56" s="65"/>
      <c r="D56" s="9">
        <f t="shared" ref="D56:I56" si="22">SUM(D57:D64)</f>
        <v>209871974</v>
      </c>
      <c r="E56" s="15">
        <f t="shared" ref="E56:F56" si="23">SUM(E57:E64)</f>
        <v>132541213.32000001</v>
      </c>
      <c r="F56" s="15">
        <f t="shared" si="23"/>
        <v>342413187.31999999</v>
      </c>
      <c r="G56" s="15">
        <f t="shared" ref="G56:H56" si="24">SUM(G57:G64)</f>
        <v>324163222.51000005</v>
      </c>
      <c r="H56" s="15">
        <f t="shared" si="24"/>
        <v>316007247.15000004</v>
      </c>
      <c r="I56" s="9">
        <f t="shared" si="22"/>
        <v>18249964.809999995</v>
      </c>
    </row>
    <row r="57" spans="2:13" x14ac:dyDescent="0.2">
      <c r="B57" s="2"/>
      <c r="C57" s="5" t="s">
        <v>11</v>
      </c>
      <c r="D57" s="16">
        <f>+SUMIFS(fuente1!D$3:D$81,fuente1!$A$3:$A$81,'6c.Clasificación Funcional'!$K57,fuente1!$B$3:$B$81,'6c.Clasificación Funcional'!$L57,fuente1!$C$3:$C$81,'6c.Clasificación Funcional'!$M57)</f>
        <v>0</v>
      </c>
      <c r="E57" s="16">
        <f>+SUMIFS(fuente1!E$3:E$81,fuente1!$A$3:$A$81,'6c.Clasificación Funcional'!$K57,fuente1!$B$3:$B$81,'6c.Clasificación Funcional'!$L57,fuente1!$C$3:$C$81,'6c.Clasificación Funcional'!$M57)</f>
        <v>0</v>
      </c>
      <c r="F57" s="16">
        <f>+SUMIFS(fuente1!F$3:F$81,fuente1!$A$3:$A$81,'6c.Clasificación Funcional'!$K57,fuente1!$B$3:$B$81,'6c.Clasificación Funcional'!$L57,fuente1!$C$3:$C$81,'6c.Clasificación Funcional'!$M57)</f>
        <v>0</v>
      </c>
      <c r="G57" s="16">
        <f>+SUMIFS(fuente1!G$3:G$81,fuente1!$A$3:$A$81,'6c.Clasificación Funcional'!$K57,fuente1!$B$3:$B$81,'6c.Clasificación Funcional'!$L57,fuente1!$C$3:$C$81,'6c.Clasificación Funcional'!$M57)</f>
        <v>0</v>
      </c>
      <c r="H57" s="16">
        <f>+SUMIFS(fuente1!H$3:H$81,fuente1!$A$3:$A$81,'6c.Clasificación Funcional'!$K57,fuente1!$B$3:$B$81,'6c.Clasificación Funcional'!$L57,fuente1!$C$3:$C$81,'6c.Clasificación Funcional'!$M57)</f>
        <v>0</v>
      </c>
      <c r="I57" s="16">
        <f t="shared" ref="I57:I64" si="25">+F57-G57</f>
        <v>0</v>
      </c>
      <c r="K57" s="29">
        <v>2</v>
      </c>
      <c r="L57" s="30">
        <v>1</v>
      </c>
      <c r="M57" s="30">
        <v>1</v>
      </c>
    </row>
    <row r="58" spans="2:13" x14ac:dyDescent="0.2">
      <c r="B58" s="2"/>
      <c r="C58" s="5" t="s">
        <v>12</v>
      </c>
      <c r="D58" s="16">
        <f>+SUMIFS(fuente1!D$3:D$81,fuente1!$A$3:$A$81,'6c.Clasificación Funcional'!$K58,fuente1!$B$3:$B$81,'6c.Clasificación Funcional'!$L58,fuente1!$C$3:$C$81,'6c.Clasificación Funcional'!$M58)</f>
        <v>0</v>
      </c>
      <c r="E58" s="16">
        <f>+SUMIFS(fuente1!E$3:E$81,fuente1!$A$3:$A$81,'6c.Clasificación Funcional'!$K58,fuente1!$B$3:$B$81,'6c.Clasificación Funcional'!$L58,fuente1!$C$3:$C$81,'6c.Clasificación Funcional'!$M58)</f>
        <v>66351128.289999999</v>
      </c>
      <c r="F58" s="16">
        <f>+SUMIFS(fuente1!F$3:F$81,fuente1!$A$3:$A$81,'6c.Clasificación Funcional'!$K58,fuente1!$B$3:$B$81,'6c.Clasificación Funcional'!$L58,fuente1!$C$3:$C$81,'6c.Clasificación Funcional'!$M58)</f>
        <v>66351128.289999999</v>
      </c>
      <c r="G58" s="16">
        <f>+SUMIFS(fuente1!G$3:G$81,fuente1!$A$3:$A$81,'6c.Clasificación Funcional'!$K58,fuente1!$B$3:$B$81,'6c.Clasificación Funcional'!$L58,fuente1!$C$3:$C$81,'6c.Clasificación Funcional'!$M58)</f>
        <v>62514989.869999997</v>
      </c>
      <c r="H58" s="16">
        <f>+SUMIFS(fuente1!H$3:H$81,fuente1!$A$3:$A$81,'6c.Clasificación Funcional'!$K58,fuente1!$B$3:$B$81,'6c.Clasificación Funcional'!$L58,fuente1!$C$3:$C$81,'6c.Clasificación Funcional'!$M58)</f>
        <v>62514989.869999997</v>
      </c>
      <c r="I58" s="16">
        <f t="shared" si="25"/>
        <v>3836138.4200000018</v>
      </c>
      <c r="K58" s="29">
        <v>2</v>
      </c>
      <c r="L58" s="30">
        <v>1</v>
      </c>
      <c r="M58" s="30">
        <v>2</v>
      </c>
    </row>
    <row r="59" spans="2:13" x14ac:dyDescent="0.2">
      <c r="B59" s="2"/>
      <c r="C59" s="5" t="s">
        <v>13</v>
      </c>
      <c r="D59" s="16">
        <f>+SUMIFS(fuente1!D$3:D$81,fuente1!$A$3:$A$81,'6c.Clasificación Funcional'!$K59,fuente1!$B$3:$B$81,'6c.Clasificación Funcional'!$L59,fuente1!$C$3:$C$81,'6c.Clasificación Funcional'!$M59)</f>
        <v>0</v>
      </c>
      <c r="E59" s="16">
        <f>+SUMIFS(fuente1!E$3:E$81,fuente1!$A$3:$A$81,'6c.Clasificación Funcional'!$K59,fuente1!$B$3:$B$81,'6c.Clasificación Funcional'!$L59,fuente1!$C$3:$C$81,'6c.Clasificación Funcional'!$M59)</f>
        <v>17849295.989999998</v>
      </c>
      <c r="F59" s="16">
        <f>+SUMIFS(fuente1!F$3:F$81,fuente1!$A$3:$A$81,'6c.Clasificación Funcional'!$K59,fuente1!$B$3:$B$81,'6c.Clasificación Funcional'!$L59,fuente1!$C$3:$C$81,'6c.Clasificación Funcional'!$M59)</f>
        <v>17849295.989999998</v>
      </c>
      <c r="G59" s="16">
        <f>+SUMIFS(fuente1!G$3:G$81,fuente1!$A$3:$A$81,'6c.Clasificación Funcional'!$K59,fuente1!$B$3:$B$81,'6c.Clasificación Funcional'!$L59,fuente1!$C$3:$C$81,'6c.Clasificación Funcional'!$M59)</f>
        <v>16311607.99</v>
      </c>
      <c r="H59" s="16">
        <f>+SUMIFS(fuente1!H$3:H$81,fuente1!$A$3:$A$81,'6c.Clasificación Funcional'!$K59,fuente1!$B$3:$B$81,'6c.Clasificación Funcional'!$L59,fuente1!$C$3:$C$81,'6c.Clasificación Funcional'!$M59)</f>
        <v>16311607.99</v>
      </c>
      <c r="I59" s="16">
        <f t="shared" si="25"/>
        <v>1537687.9999999981</v>
      </c>
      <c r="K59" s="29">
        <v>2</v>
      </c>
      <c r="L59" s="30">
        <v>1</v>
      </c>
      <c r="M59" s="30">
        <v>3</v>
      </c>
    </row>
    <row r="60" spans="2:13" x14ac:dyDescent="0.2">
      <c r="B60" s="2"/>
      <c r="C60" s="5" t="s">
        <v>14</v>
      </c>
      <c r="D60" s="16">
        <f>+SUMIFS(fuente1!D$3:D$81,fuente1!$A$3:$A$81,'6c.Clasificación Funcional'!$K60,fuente1!$B$3:$B$81,'6c.Clasificación Funcional'!$L60,fuente1!$C$3:$C$81,'6c.Clasificación Funcional'!$M60)</f>
        <v>0</v>
      </c>
      <c r="E60" s="16">
        <f>+SUMIFS(fuente1!E$3:E$81,fuente1!$A$3:$A$81,'6c.Clasificación Funcional'!$K60,fuente1!$B$3:$B$81,'6c.Clasificación Funcional'!$L60,fuente1!$C$3:$C$81,'6c.Clasificación Funcional'!$M60)</f>
        <v>0</v>
      </c>
      <c r="F60" s="16">
        <f>+SUMIFS(fuente1!F$3:F$81,fuente1!$A$3:$A$81,'6c.Clasificación Funcional'!$K60,fuente1!$B$3:$B$81,'6c.Clasificación Funcional'!$L60,fuente1!$C$3:$C$81,'6c.Clasificación Funcional'!$M60)</f>
        <v>0</v>
      </c>
      <c r="G60" s="16">
        <f>+SUMIFS(fuente1!G$3:G$81,fuente1!$A$3:$A$81,'6c.Clasificación Funcional'!$K60,fuente1!$B$3:$B$81,'6c.Clasificación Funcional'!$L60,fuente1!$C$3:$C$81,'6c.Clasificación Funcional'!$M60)</f>
        <v>0</v>
      </c>
      <c r="H60" s="16">
        <f>+SUMIFS(fuente1!H$3:H$81,fuente1!$A$3:$A$81,'6c.Clasificación Funcional'!$K60,fuente1!$B$3:$B$81,'6c.Clasificación Funcional'!$L60,fuente1!$C$3:$C$81,'6c.Clasificación Funcional'!$M60)</f>
        <v>0</v>
      </c>
      <c r="I60" s="16">
        <f t="shared" si="25"/>
        <v>0</v>
      </c>
      <c r="K60" s="29">
        <v>2</v>
      </c>
      <c r="L60" s="30">
        <v>1</v>
      </c>
      <c r="M60" s="30">
        <v>4</v>
      </c>
    </row>
    <row r="61" spans="2:13" x14ac:dyDescent="0.2">
      <c r="B61" s="2"/>
      <c r="C61" s="5" t="s">
        <v>15</v>
      </c>
      <c r="D61" s="16">
        <f>+SUMIFS(fuente1!D$3:D$81,fuente1!$A$3:$A$81,'6c.Clasificación Funcional'!$K61,fuente1!$B$3:$B$81,'6c.Clasificación Funcional'!$L61,fuente1!$C$3:$C$81,'6c.Clasificación Funcional'!$M61)</f>
        <v>0</v>
      </c>
      <c r="E61" s="16">
        <f>+SUMIFS(fuente1!E$3:E$81,fuente1!$A$3:$A$81,'6c.Clasificación Funcional'!$K61,fuente1!$B$3:$B$81,'6c.Clasificación Funcional'!$L61,fuente1!$C$3:$C$81,'6c.Clasificación Funcional'!$M61)</f>
        <v>3749818.13</v>
      </c>
      <c r="F61" s="16">
        <f>+SUMIFS(fuente1!F$3:F$81,fuente1!$A$3:$A$81,'6c.Clasificación Funcional'!$K61,fuente1!$B$3:$B$81,'6c.Clasificación Funcional'!$L61,fuente1!$C$3:$C$81,'6c.Clasificación Funcional'!$M61)</f>
        <v>3749818.13</v>
      </c>
      <c r="G61" s="16">
        <f>+SUMIFS(fuente1!G$3:G$81,fuente1!$A$3:$A$81,'6c.Clasificación Funcional'!$K61,fuente1!$B$3:$B$81,'6c.Clasificación Funcional'!$L61,fuente1!$C$3:$C$81,'6c.Clasificación Funcional'!$M61)</f>
        <v>3168320.59</v>
      </c>
      <c r="H61" s="16">
        <f>+SUMIFS(fuente1!H$3:H$81,fuente1!$A$3:$A$81,'6c.Clasificación Funcional'!$K61,fuente1!$B$3:$B$81,'6c.Clasificación Funcional'!$L61,fuente1!$C$3:$C$81,'6c.Clasificación Funcional'!$M61)</f>
        <v>3168320.59</v>
      </c>
      <c r="I61" s="16">
        <f t="shared" si="25"/>
        <v>581497.54</v>
      </c>
      <c r="K61" s="29">
        <v>2</v>
      </c>
      <c r="L61" s="30">
        <v>1</v>
      </c>
      <c r="M61" s="30">
        <v>5</v>
      </c>
    </row>
    <row r="62" spans="2:13" x14ac:dyDescent="0.2">
      <c r="B62" s="2"/>
      <c r="C62" s="5" t="s">
        <v>16</v>
      </c>
      <c r="D62" s="16">
        <f>+SUMIFS(fuente1!D$3:D$81,fuente1!$A$3:$A$81,'6c.Clasificación Funcional'!$K62,fuente1!$B$3:$B$81,'6c.Clasificación Funcional'!$L62,fuente1!$C$3:$C$81,'6c.Clasificación Funcional'!$M62)</f>
        <v>0</v>
      </c>
      <c r="E62" s="16">
        <f>+SUMIFS(fuente1!E$3:E$81,fuente1!$A$3:$A$81,'6c.Clasificación Funcional'!$K62,fuente1!$B$3:$B$81,'6c.Clasificación Funcional'!$L62,fuente1!$C$3:$C$81,'6c.Clasificación Funcional'!$M62)</f>
        <v>278073.53999999998</v>
      </c>
      <c r="F62" s="16">
        <f>+SUMIFS(fuente1!F$3:F$81,fuente1!$A$3:$A$81,'6c.Clasificación Funcional'!$K62,fuente1!$B$3:$B$81,'6c.Clasificación Funcional'!$L62,fuente1!$C$3:$C$81,'6c.Clasificación Funcional'!$M62)</f>
        <v>278073.53999999998</v>
      </c>
      <c r="G62" s="16">
        <f>+SUMIFS(fuente1!G$3:G$81,fuente1!$A$3:$A$81,'6c.Clasificación Funcional'!$K62,fuente1!$B$3:$B$81,'6c.Clasificación Funcional'!$L62,fuente1!$C$3:$C$81,'6c.Clasificación Funcional'!$M62)</f>
        <v>278073.53999999998</v>
      </c>
      <c r="H62" s="16">
        <f>+SUMIFS(fuente1!H$3:H$81,fuente1!$A$3:$A$81,'6c.Clasificación Funcional'!$K62,fuente1!$B$3:$B$81,'6c.Clasificación Funcional'!$L62,fuente1!$C$3:$C$81,'6c.Clasificación Funcional'!$M62)</f>
        <v>278073.53999999998</v>
      </c>
      <c r="I62" s="16">
        <f t="shared" si="25"/>
        <v>0</v>
      </c>
      <c r="K62" s="29">
        <v>2</v>
      </c>
      <c r="L62" s="30">
        <v>1</v>
      </c>
      <c r="M62" s="30">
        <v>6</v>
      </c>
    </row>
    <row r="63" spans="2:13" x14ac:dyDescent="0.2">
      <c r="B63" s="2"/>
      <c r="C63" s="5" t="s">
        <v>17</v>
      </c>
      <c r="D63" s="16">
        <f>+SUMIFS(fuente1!D$3:D$81,fuente1!$A$3:$A$81,'6c.Clasificación Funcional'!$K63,fuente1!$B$3:$B$81,'6c.Clasificación Funcional'!$L63,fuente1!$C$3:$C$81,'6c.Clasificación Funcional'!$M63)</f>
        <v>209871974</v>
      </c>
      <c r="E63" s="16">
        <f>+SUMIFS(fuente1!E$3:E$81,fuente1!$A$3:$A$81,'6c.Clasificación Funcional'!$K63,fuente1!$B$3:$B$81,'6c.Clasificación Funcional'!$L63,fuente1!$C$3:$C$81,'6c.Clasificación Funcional'!$M63)</f>
        <v>42594471.310000002</v>
      </c>
      <c r="F63" s="16">
        <f>+SUMIFS(fuente1!F$3:F$81,fuente1!$A$3:$A$81,'6c.Clasificación Funcional'!$K63,fuente1!$B$3:$B$81,'6c.Clasificación Funcional'!$L63,fuente1!$C$3:$C$81,'6c.Clasificación Funcional'!$M63)</f>
        <v>252466445.31</v>
      </c>
      <c r="G63" s="16">
        <f>+SUMIFS(fuente1!G$3:G$81,fuente1!$A$3:$A$81,'6c.Clasificación Funcional'!$K63,fuente1!$B$3:$B$81,'6c.Clasificación Funcional'!$L63,fuente1!$C$3:$C$81,'6c.Clasificación Funcional'!$M63)</f>
        <v>240171804.46000001</v>
      </c>
      <c r="H63" s="16">
        <f>+SUMIFS(fuente1!H$3:H$81,fuente1!$A$3:$A$81,'6c.Clasificación Funcional'!$K63,fuente1!$B$3:$B$81,'6c.Clasificación Funcional'!$L63,fuente1!$C$3:$C$81,'6c.Clasificación Funcional'!$M63)</f>
        <v>232015829.09999999</v>
      </c>
      <c r="I63" s="16">
        <f t="shared" si="25"/>
        <v>12294640.849999994</v>
      </c>
      <c r="K63" s="29">
        <v>2</v>
      </c>
      <c r="L63" s="30">
        <v>1</v>
      </c>
      <c r="M63" s="30">
        <v>7</v>
      </c>
    </row>
    <row r="64" spans="2:13" x14ac:dyDescent="0.2">
      <c r="B64" s="2"/>
      <c r="C64" s="5" t="s">
        <v>18</v>
      </c>
      <c r="D64" s="16">
        <f>+SUMIFS(fuente1!D$3:D$81,fuente1!$A$3:$A$81,'6c.Clasificación Funcional'!$K64,fuente1!$B$3:$B$81,'6c.Clasificación Funcional'!$L64,fuente1!$C$3:$C$81,'6c.Clasificación Funcional'!$M64)</f>
        <v>0</v>
      </c>
      <c r="E64" s="16">
        <f>+SUMIFS(fuente1!E$3:E$81,fuente1!$A$3:$A$81,'6c.Clasificación Funcional'!$K64,fuente1!$B$3:$B$81,'6c.Clasificación Funcional'!$L64,fuente1!$C$3:$C$81,'6c.Clasificación Funcional'!$M64)</f>
        <v>1718426.06</v>
      </c>
      <c r="F64" s="16">
        <f>+SUMIFS(fuente1!F$3:F$81,fuente1!$A$3:$A$81,'6c.Clasificación Funcional'!$K64,fuente1!$B$3:$B$81,'6c.Clasificación Funcional'!$L64,fuente1!$C$3:$C$81,'6c.Clasificación Funcional'!$M64)</f>
        <v>1718426.06</v>
      </c>
      <c r="G64" s="16">
        <f>+SUMIFS(fuente1!G$3:G$81,fuente1!$A$3:$A$81,'6c.Clasificación Funcional'!$K64,fuente1!$B$3:$B$81,'6c.Clasificación Funcional'!$L64,fuente1!$C$3:$C$81,'6c.Clasificación Funcional'!$M64)</f>
        <v>1718426.06</v>
      </c>
      <c r="H64" s="16">
        <f>+SUMIFS(fuente1!H$3:H$81,fuente1!$A$3:$A$81,'6c.Clasificación Funcional'!$K64,fuente1!$B$3:$B$81,'6c.Clasificación Funcional'!$L64,fuente1!$C$3:$C$81,'6c.Clasificación Funcional'!$M64)</f>
        <v>1718426.06</v>
      </c>
      <c r="I64" s="16">
        <f t="shared" si="25"/>
        <v>0</v>
      </c>
      <c r="K64" s="29">
        <v>2</v>
      </c>
      <c r="L64" s="30">
        <v>1</v>
      </c>
      <c r="M64" s="30">
        <v>8</v>
      </c>
    </row>
    <row r="65" spans="2:13" x14ac:dyDescent="0.2">
      <c r="B65" s="2"/>
      <c r="C65" s="5"/>
      <c r="D65" s="10"/>
      <c r="E65" s="16"/>
      <c r="F65" s="16"/>
      <c r="G65" s="16"/>
      <c r="H65" s="16"/>
      <c r="I65" s="11"/>
    </row>
    <row r="66" spans="2:13" x14ac:dyDescent="0.2">
      <c r="B66" s="64" t="s">
        <v>106</v>
      </c>
      <c r="C66" s="65"/>
      <c r="D66" s="9">
        <f t="shared" ref="D66:I66" si="26">SUM(D67:D73)</f>
        <v>31156626796</v>
      </c>
      <c r="E66" s="15">
        <f t="shared" ref="E66:F66" si="27">SUM(E67:E73)</f>
        <v>6430736834.5999994</v>
      </c>
      <c r="F66" s="15">
        <f t="shared" si="27"/>
        <v>37587363630.599998</v>
      </c>
      <c r="G66" s="15">
        <f t="shared" ref="G66:H66" si="28">SUM(G67:G73)</f>
        <v>37570455697.32</v>
      </c>
      <c r="H66" s="15">
        <f t="shared" si="28"/>
        <v>36482191105.709999</v>
      </c>
      <c r="I66" s="9">
        <f t="shared" si="26"/>
        <v>16907933.280001223</v>
      </c>
    </row>
    <row r="67" spans="2:13" x14ac:dyDescent="0.2">
      <c r="B67" s="2"/>
      <c r="C67" s="5" t="s">
        <v>19</v>
      </c>
      <c r="D67" s="16">
        <f>+SUMIFS(fuente1!D$3:D$81,fuente1!$A$3:$A$81,'6c.Clasificación Funcional'!$K67,fuente1!$B$3:$B$81,'6c.Clasificación Funcional'!$L67,fuente1!$C$3:$C$81,'6c.Clasificación Funcional'!$M67)</f>
        <v>618000</v>
      </c>
      <c r="E67" s="16">
        <f>+SUMIFS(fuente1!E$3:E$81,fuente1!$A$3:$A$81,'6c.Clasificación Funcional'!$K67,fuente1!$B$3:$B$81,'6c.Clasificación Funcional'!$L67,fuente1!$C$3:$C$81,'6c.Clasificación Funcional'!$M67)</f>
        <v>5336.32</v>
      </c>
      <c r="F67" s="16">
        <f>+SUMIFS(fuente1!F$3:F$81,fuente1!$A$3:$A$81,'6c.Clasificación Funcional'!$K67,fuente1!$B$3:$B$81,'6c.Clasificación Funcional'!$L67,fuente1!$C$3:$C$81,'6c.Clasificación Funcional'!$M67)</f>
        <v>623336.31999999995</v>
      </c>
      <c r="G67" s="16">
        <f>+SUMIFS(fuente1!G$3:G$81,fuente1!$A$3:$A$81,'6c.Clasificación Funcional'!$K67,fuente1!$B$3:$B$81,'6c.Clasificación Funcional'!$L67,fuente1!$C$3:$C$81,'6c.Clasificación Funcional'!$M67)</f>
        <v>623336.31999999995</v>
      </c>
      <c r="H67" s="16">
        <f>+SUMIFS(fuente1!H$3:H$81,fuente1!$A$3:$A$81,'6c.Clasificación Funcional'!$K67,fuente1!$B$3:$B$81,'6c.Clasificación Funcional'!$L67,fuente1!$C$3:$C$81,'6c.Clasificación Funcional'!$M67)</f>
        <v>623336.31999999995</v>
      </c>
      <c r="I67" s="16">
        <f t="shared" ref="I67:I73" si="29">+F67-G67</f>
        <v>0</v>
      </c>
      <c r="K67" s="29">
        <v>2</v>
      </c>
      <c r="L67" s="30">
        <v>2</v>
      </c>
      <c r="M67" s="30">
        <v>1</v>
      </c>
    </row>
    <row r="68" spans="2:13" x14ac:dyDescent="0.2">
      <c r="B68" s="2"/>
      <c r="C68" s="5" t="s">
        <v>20</v>
      </c>
      <c r="D68" s="16">
        <f>+SUMIFS(fuente1!D$3:D$81,fuente1!$A$3:$A$81,'6c.Clasificación Funcional'!$K68,fuente1!$B$3:$B$81,'6c.Clasificación Funcional'!$L68,fuente1!$C$3:$C$81,'6c.Clasificación Funcional'!$M68)</f>
        <v>382888006</v>
      </c>
      <c r="E68" s="16">
        <f>+SUMIFS(fuente1!E$3:E$81,fuente1!$A$3:$A$81,'6c.Clasificación Funcional'!$K68,fuente1!$B$3:$B$81,'6c.Clasificación Funcional'!$L68,fuente1!$C$3:$C$81,'6c.Clasificación Funcional'!$M68)</f>
        <v>87499624.810000002</v>
      </c>
      <c r="F68" s="16">
        <f>+SUMIFS(fuente1!F$3:F$81,fuente1!$A$3:$A$81,'6c.Clasificación Funcional'!$K68,fuente1!$B$3:$B$81,'6c.Clasificación Funcional'!$L68,fuente1!$C$3:$C$81,'6c.Clasificación Funcional'!$M68)</f>
        <v>470387630.81</v>
      </c>
      <c r="G68" s="16">
        <f>+SUMIFS(fuente1!G$3:G$81,fuente1!$A$3:$A$81,'6c.Clasificación Funcional'!$K68,fuente1!$B$3:$B$81,'6c.Clasificación Funcional'!$L68,fuente1!$C$3:$C$81,'6c.Clasificación Funcional'!$M68)</f>
        <v>470278882.5</v>
      </c>
      <c r="H68" s="16">
        <f>+SUMIFS(fuente1!H$3:H$81,fuente1!$A$3:$A$81,'6c.Clasificación Funcional'!$K68,fuente1!$B$3:$B$81,'6c.Clasificación Funcional'!$L68,fuente1!$C$3:$C$81,'6c.Clasificación Funcional'!$M68)</f>
        <v>470278882.5</v>
      </c>
      <c r="I68" s="16">
        <f t="shared" si="29"/>
        <v>108748.31000000238</v>
      </c>
      <c r="K68" s="29">
        <v>2</v>
      </c>
      <c r="L68" s="30">
        <v>2</v>
      </c>
      <c r="M68" s="30">
        <v>2</v>
      </c>
    </row>
    <row r="69" spans="2:13" x14ac:dyDescent="0.2">
      <c r="B69" s="2"/>
      <c r="C69" s="5" t="s">
        <v>21</v>
      </c>
      <c r="D69" s="16">
        <f>+SUMIFS(fuente1!D$3:D$81,fuente1!$A$3:$A$81,'6c.Clasificación Funcional'!$K69,fuente1!$B$3:$B$81,'6c.Clasificación Funcional'!$L69,fuente1!$C$3:$C$81,'6c.Clasificación Funcional'!$M69)</f>
        <v>6815496729</v>
      </c>
      <c r="E69" s="16">
        <f>+SUMIFS(fuente1!E$3:E$81,fuente1!$A$3:$A$81,'6c.Clasificación Funcional'!$K69,fuente1!$B$3:$B$81,'6c.Clasificación Funcional'!$L69,fuente1!$C$3:$C$81,'6c.Clasificación Funcional'!$M69)</f>
        <v>426018928.47000003</v>
      </c>
      <c r="F69" s="16">
        <f>+SUMIFS(fuente1!F$3:F$81,fuente1!$A$3:$A$81,'6c.Clasificación Funcional'!$K69,fuente1!$B$3:$B$81,'6c.Clasificación Funcional'!$L69,fuente1!$C$3:$C$81,'6c.Clasificación Funcional'!$M69)</f>
        <v>7241515657.4700003</v>
      </c>
      <c r="G69" s="16">
        <f>+SUMIFS(fuente1!G$3:G$81,fuente1!$A$3:$A$81,'6c.Clasificación Funcional'!$K69,fuente1!$B$3:$B$81,'6c.Clasificación Funcional'!$L69,fuente1!$C$3:$C$81,'6c.Clasificación Funcional'!$M69)</f>
        <v>7227414783.79</v>
      </c>
      <c r="H69" s="16">
        <f>+SUMIFS(fuente1!H$3:H$81,fuente1!$A$3:$A$81,'6c.Clasificación Funcional'!$K69,fuente1!$B$3:$B$81,'6c.Clasificación Funcional'!$L69,fuente1!$C$3:$C$81,'6c.Clasificación Funcional'!$M69)</f>
        <v>7203103170.3400002</v>
      </c>
      <c r="I69" s="16">
        <f t="shared" si="29"/>
        <v>14100873.680000305</v>
      </c>
      <c r="K69" s="29">
        <v>2</v>
      </c>
      <c r="L69" s="30">
        <v>2</v>
      </c>
      <c r="M69" s="30">
        <v>3</v>
      </c>
    </row>
    <row r="70" spans="2:13" x14ac:dyDescent="0.2">
      <c r="B70" s="2"/>
      <c r="C70" s="5" t="s">
        <v>22</v>
      </c>
      <c r="D70" s="16">
        <f>+SUMIFS(fuente1!D$3:D$81,fuente1!$A$3:$A$81,'6c.Clasificación Funcional'!$K70,fuente1!$B$3:$B$81,'6c.Clasificación Funcional'!$L70,fuente1!$C$3:$C$81,'6c.Clasificación Funcional'!$M70)</f>
        <v>0</v>
      </c>
      <c r="E70" s="16">
        <f>+SUMIFS(fuente1!E$3:E$81,fuente1!$A$3:$A$81,'6c.Clasificación Funcional'!$K70,fuente1!$B$3:$B$81,'6c.Clasificación Funcional'!$L70,fuente1!$C$3:$C$81,'6c.Clasificación Funcional'!$M70)</f>
        <v>2359596.85</v>
      </c>
      <c r="F70" s="16">
        <f>+SUMIFS(fuente1!F$3:F$81,fuente1!$A$3:$A$81,'6c.Clasificación Funcional'!$K70,fuente1!$B$3:$B$81,'6c.Clasificación Funcional'!$L70,fuente1!$C$3:$C$81,'6c.Clasificación Funcional'!$M70)</f>
        <v>2359596.85</v>
      </c>
      <c r="G70" s="16">
        <f>+SUMIFS(fuente1!G$3:G$81,fuente1!$A$3:$A$81,'6c.Clasificación Funcional'!$K70,fuente1!$B$3:$B$81,'6c.Clasificación Funcional'!$L70,fuente1!$C$3:$C$81,'6c.Clasificación Funcional'!$M70)</f>
        <v>2359596.85</v>
      </c>
      <c r="H70" s="16">
        <f>+SUMIFS(fuente1!H$3:H$81,fuente1!$A$3:$A$81,'6c.Clasificación Funcional'!$K70,fuente1!$B$3:$B$81,'6c.Clasificación Funcional'!$L70,fuente1!$C$3:$C$81,'6c.Clasificación Funcional'!$M70)</f>
        <v>2121596.85</v>
      </c>
      <c r="I70" s="16">
        <f t="shared" si="29"/>
        <v>0</v>
      </c>
      <c r="K70" s="29">
        <v>2</v>
      </c>
      <c r="L70" s="30">
        <v>2</v>
      </c>
      <c r="M70" s="30">
        <v>4</v>
      </c>
    </row>
    <row r="71" spans="2:13" x14ac:dyDescent="0.2">
      <c r="B71" s="2"/>
      <c r="C71" s="5" t="s">
        <v>23</v>
      </c>
      <c r="D71" s="16">
        <f>+SUMIFS(fuente1!D$3:D$81,fuente1!$A$3:$A$81,'6c.Clasificación Funcional'!$K71,fuente1!$B$3:$B$81,'6c.Clasificación Funcional'!$L71,fuente1!$C$3:$C$81,'6c.Clasificación Funcional'!$M71)</f>
        <v>23349876648</v>
      </c>
      <c r="E71" s="16">
        <f>+SUMIFS(fuente1!E$3:E$81,fuente1!$A$3:$A$81,'6c.Clasificación Funcional'!$K71,fuente1!$B$3:$B$81,'6c.Clasificación Funcional'!$L71,fuente1!$C$3:$C$81,'6c.Clasificación Funcional'!$M71)</f>
        <v>5910816626.75</v>
      </c>
      <c r="F71" s="16">
        <f>+SUMIFS(fuente1!F$3:F$81,fuente1!$A$3:$A$81,'6c.Clasificación Funcional'!$K71,fuente1!$B$3:$B$81,'6c.Clasificación Funcional'!$L71,fuente1!$C$3:$C$81,'6c.Clasificación Funcional'!$M71)</f>
        <v>29260693274.75</v>
      </c>
      <c r="G71" s="16">
        <f>+SUMIFS(fuente1!G$3:G$81,fuente1!$A$3:$A$81,'6c.Clasificación Funcional'!$K71,fuente1!$B$3:$B$81,'6c.Clasificación Funcional'!$L71,fuente1!$C$3:$C$81,'6c.Clasificación Funcional'!$M71)</f>
        <v>29257994963.459999</v>
      </c>
      <c r="H71" s="16">
        <f>+SUMIFS(fuente1!H$3:H$81,fuente1!$A$3:$A$81,'6c.Clasificación Funcional'!$K71,fuente1!$B$3:$B$81,'6c.Clasificación Funcional'!$L71,fuente1!$C$3:$C$81,'6c.Clasificación Funcional'!$M71)</f>
        <v>28194279985.299999</v>
      </c>
      <c r="I71" s="16">
        <f t="shared" si="29"/>
        <v>2698311.2900009155</v>
      </c>
      <c r="K71" s="29">
        <v>2</v>
      </c>
      <c r="L71" s="30">
        <v>2</v>
      </c>
      <c r="M71" s="30">
        <v>5</v>
      </c>
    </row>
    <row r="72" spans="2:13" x14ac:dyDescent="0.2">
      <c r="B72" s="2"/>
      <c r="C72" s="5" t="s">
        <v>24</v>
      </c>
      <c r="D72" s="16">
        <f>+SUMIFS(fuente1!D$3:D$81,fuente1!$A$3:$A$81,'6c.Clasificación Funcional'!$K72,fuente1!$B$3:$B$81,'6c.Clasificación Funcional'!$L72,fuente1!$C$3:$C$81,'6c.Clasificación Funcional'!$M72)</f>
        <v>607747413</v>
      </c>
      <c r="E72" s="16">
        <f>+SUMIFS(fuente1!E$3:E$81,fuente1!$A$3:$A$81,'6c.Clasificación Funcional'!$K72,fuente1!$B$3:$B$81,'6c.Clasificación Funcional'!$L72,fuente1!$C$3:$C$81,'6c.Clasificación Funcional'!$M72)</f>
        <v>3334023.74</v>
      </c>
      <c r="F72" s="16">
        <f>+SUMIFS(fuente1!F$3:F$81,fuente1!$A$3:$A$81,'6c.Clasificación Funcional'!$K72,fuente1!$B$3:$B$81,'6c.Clasificación Funcional'!$L72,fuente1!$C$3:$C$81,'6c.Clasificación Funcional'!$M72)</f>
        <v>611081436.74000001</v>
      </c>
      <c r="G72" s="16">
        <f>+SUMIFS(fuente1!G$3:G$81,fuente1!$A$3:$A$81,'6c.Clasificación Funcional'!$K72,fuente1!$B$3:$B$81,'6c.Clasificación Funcional'!$L72,fuente1!$C$3:$C$81,'6c.Clasificación Funcional'!$M72)</f>
        <v>611081436.74000001</v>
      </c>
      <c r="H72" s="16">
        <f>+SUMIFS(fuente1!H$3:H$81,fuente1!$A$3:$A$81,'6c.Clasificación Funcional'!$K72,fuente1!$B$3:$B$81,'6c.Clasificación Funcional'!$L72,fuente1!$C$3:$C$81,'6c.Clasificación Funcional'!$M72)</f>
        <v>611081436.74000001</v>
      </c>
      <c r="I72" s="16">
        <f t="shared" si="29"/>
        <v>0</v>
      </c>
      <c r="K72" s="29">
        <v>2</v>
      </c>
      <c r="L72" s="30">
        <v>2</v>
      </c>
      <c r="M72" s="30">
        <v>6</v>
      </c>
    </row>
    <row r="73" spans="2:13" x14ac:dyDescent="0.2">
      <c r="B73" s="2"/>
      <c r="C73" s="5" t="s">
        <v>25</v>
      </c>
      <c r="D73" s="16">
        <f>+SUMIFS(fuente1!D$3:D$81,fuente1!$A$3:$A$81,'6c.Clasificación Funcional'!$K73,fuente1!$B$3:$B$81,'6c.Clasificación Funcional'!$L73,fuente1!$C$3:$C$81,'6c.Clasificación Funcional'!$M73)</f>
        <v>0</v>
      </c>
      <c r="E73" s="16">
        <f>+SUMIFS(fuente1!E$3:E$81,fuente1!$A$3:$A$81,'6c.Clasificación Funcional'!$K73,fuente1!$B$3:$B$81,'6c.Clasificación Funcional'!$L73,fuente1!$C$3:$C$81,'6c.Clasificación Funcional'!$M73)</f>
        <v>702697.66</v>
      </c>
      <c r="F73" s="16">
        <f>+SUMIFS(fuente1!F$3:F$81,fuente1!$A$3:$A$81,'6c.Clasificación Funcional'!$K73,fuente1!$B$3:$B$81,'6c.Clasificación Funcional'!$L73,fuente1!$C$3:$C$81,'6c.Clasificación Funcional'!$M73)</f>
        <v>702697.66</v>
      </c>
      <c r="G73" s="16">
        <f>+SUMIFS(fuente1!G$3:G$81,fuente1!$A$3:$A$81,'6c.Clasificación Funcional'!$K73,fuente1!$B$3:$B$81,'6c.Clasificación Funcional'!$L73,fuente1!$C$3:$C$81,'6c.Clasificación Funcional'!$M73)</f>
        <v>702697.66</v>
      </c>
      <c r="H73" s="16">
        <f>+SUMIFS(fuente1!H$3:H$81,fuente1!$A$3:$A$81,'6c.Clasificación Funcional'!$K73,fuente1!$B$3:$B$81,'6c.Clasificación Funcional'!$L73,fuente1!$C$3:$C$81,'6c.Clasificación Funcional'!$M73)</f>
        <v>702697.66</v>
      </c>
      <c r="I73" s="16">
        <f t="shared" si="29"/>
        <v>0</v>
      </c>
      <c r="K73" s="29">
        <v>2</v>
      </c>
      <c r="L73" s="30">
        <v>2</v>
      </c>
      <c r="M73" s="30">
        <v>7</v>
      </c>
    </row>
    <row r="74" spans="2:13" x14ac:dyDescent="0.2">
      <c r="B74" s="2"/>
      <c r="C74" s="5"/>
      <c r="D74" s="10"/>
      <c r="E74" s="16"/>
      <c r="F74" s="16"/>
      <c r="G74" s="16"/>
      <c r="H74" s="16"/>
      <c r="I74" s="11"/>
    </row>
    <row r="75" spans="2:13" x14ac:dyDescent="0.2">
      <c r="B75" s="64" t="s">
        <v>107</v>
      </c>
      <c r="C75" s="65"/>
      <c r="D75" s="9">
        <f t="shared" ref="D75:I75" si="30">SUM(D76:D84)</f>
        <v>0</v>
      </c>
      <c r="E75" s="15">
        <f t="shared" ref="E75:F75" si="31">SUM(E76:E84)</f>
        <v>798480970.43000007</v>
      </c>
      <c r="F75" s="15">
        <f t="shared" si="31"/>
        <v>798480970.43000007</v>
      </c>
      <c r="G75" s="15">
        <f t="shared" ref="G75:H75" si="32">SUM(G76:G84)</f>
        <v>559217709.66999996</v>
      </c>
      <c r="H75" s="15">
        <f t="shared" si="32"/>
        <v>608908977.50999999</v>
      </c>
      <c r="I75" s="9">
        <f t="shared" si="30"/>
        <v>239263260.76000008</v>
      </c>
    </row>
    <row r="76" spans="2:13" x14ac:dyDescent="0.2">
      <c r="B76" s="2"/>
      <c r="C76" s="5" t="s">
        <v>26</v>
      </c>
      <c r="D76" s="16">
        <f>+SUMIFS(fuente1!D$3:D$81,fuente1!$A$3:$A$81,'6c.Clasificación Funcional'!$K76,fuente1!$B$3:$B$81,'6c.Clasificación Funcional'!$L76,fuente1!$C$3:$C$81,'6c.Clasificación Funcional'!$M76)</f>
        <v>0</v>
      </c>
      <c r="E76" s="16">
        <f>+SUMIFS(fuente1!E$3:E$81,fuente1!$A$3:$A$81,'6c.Clasificación Funcional'!$K76,fuente1!$B$3:$B$81,'6c.Clasificación Funcional'!$L76,fuente1!$C$3:$C$81,'6c.Clasificación Funcional'!$M76)</f>
        <v>352149.86</v>
      </c>
      <c r="F76" s="16">
        <f>+SUMIFS(fuente1!F$3:F$81,fuente1!$A$3:$A$81,'6c.Clasificación Funcional'!$K76,fuente1!$B$3:$B$81,'6c.Clasificación Funcional'!$L76,fuente1!$C$3:$C$81,'6c.Clasificación Funcional'!$M76)</f>
        <v>352149.86</v>
      </c>
      <c r="G76" s="16">
        <f>+SUMIFS(fuente1!G$3:G$81,fuente1!$A$3:$A$81,'6c.Clasificación Funcional'!$K76,fuente1!$B$3:$B$81,'6c.Clasificación Funcional'!$L76,fuente1!$C$3:$C$81,'6c.Clasificación Funcional'!$M76)</f>
        <v>352149.86</v>
      </c>
      <c r="H76" s="16">
        <f>+SUMIFS(fuente1!H$3:H$81,fuente1!$A$3:$A$81,'6c.Clasificación Funcional'!$K76,fuente1!$B$3:$B$81,'6c.Clasificación Funcional'!$L76,fuente1!$C$3:$C$81,'6c.Clasificación Funcional'!$M76)</f>
        <v>352149.86</v>
      </c>
      <c r="I76" s="16">
        <f t="shared" ref="I76:I84" si="33">+F76-G76</f>
        <v>0</v>
      </c>
      <c r="K76" s="29">
        <v>2</v>
      </c>
      <c r="L76" s="30">
        <v>3</v>
      </c>
      <c r="M76" s="30">
        <v>1</v>
      </c>
    </row>
    <row r="77" spans="2:13" x14ac:dyDescent="0.2">
      <c r="B77" s="2"/>
      <c r="C77" s="5" t="s">
        <v>27</v>
      </c>
      <c r="D77" s="16">
        <f>+SUMIFS(fuente1!D$3:D$81,fuente1!$A$3:$A$81,'6c.Clasificación Funcional'!$K77,fuente1!$B$3:$B$81,'6c.Clasificación Funcional'!$L77,fuente1!$C$3:$C$81,'6c.Clasificación Funcional'!$M77)</f>
        <v>0</v>
      </c>
      <c r="E77" s="16">
        <f>+SUMIFS(fuente1!E$3:E$81,fuente1!$A$3:$A$81,'6c.Clasificación Funcional'!$K77,fuente1!$B$3:$B$81,'6c.Clasificación Funcional'!$L77,fuente1!$C$3:$C$81,'6c.Clasificación Funcional'!$M77)</f>
        <v>3000942.07</v>
      </c>
      <c r="F77" s="16">
        <f>+SUMIFS(fuente1!F$3:F$81,fuente1!$A$3:$A$81,'6c.Clasificación Funcional'!$K77,fuente1!$B$3:$B$81,'6c.Clasificación Funcional'!$L77,fuente1!$C$3:$C$81,'6c.Clasificación Funcional'!$M77)</f>
        <v>3000942.07</v>
      </c>
      <c r="G77" s="16">
        <f>+SUMIFS(fuente1!G$3:G$81,fuente1!$A$3:$A$81,'6c.Clasificación Funcional'!$K77,fuente1!$B$3:$B$81,'6c.Clasificación Funcional'!$L77,fuente1!$C$3:$C$81,'6c.Clasificación Funcional'!$M77)</f>
        <v>3000942.07</v>
      </c>
      <c r="H77" s="16">
        <f>+SUMIFS(fuente1!H$3:H$81,fuente1!$A$3:$A$81,'6c.Clasificación Funcional'!$K77,fuente1!$B$3:$B$81,'6c.Clasificación Funcional'!$L77,fuente1!$C$3:$C$81,'6c.Clasificación Funcional'!$M77)</f>
        <v>3000942.07</v>
      </c>
      <c r="I77" s="16">
        <f t="shared" si="33"/>
        <v>0</v>
      </c>
      <c r="K77" s="29">
        <v>2</v>
      </c>
      <c r="L77" s="30">
        <v>3</v>
      </c>
      <c r="M77" s="30">
        <v>2</v>
      </c>
    </row>
    <row r="78" spans="2:13" x14ac:dyDescent="0.2">
      <c r="B78" s="2"/>
      <c r="C78" s="5" t="s">
        <v>28</v>
      </c>
      <c r="D78" s="16">
        <f>+SUMIFS(fuente1!D$3:D$81,fuente1!$A$3:$A$81,'6c.Clasificación Funcional'!$K78,fuente1!$B$3:$B$81,'6c.Clasificación Funcional'!$L78,fuente1!$C$3:$C$81,'6c.Clasificación Funcional'!$M78)</f>
        <v>0</v>
      </c>
      <c r="E78" s="16">
        <f>+SUMIFS(fuente1!E$3:E$81,fuente1!$A$3:$A$81,'6c.Clasificación Funcional'!$K78,fuente1!$B$3:$B$81,'6c.Clasificación Funcional'!$L78,fuente1!$C$3:$C$81,'6c.Clasificación Funcional'!$M78)</f>
        <v>0</v>
      </c>
      <c r="F78" s="16">
        <f>+SUMIFS(fuente1!F$3:F$81,fuente1!$A$3:$A$81,'6c.Clasificación Funcional'!$K78,fuente1!$B$3:$B$81,'6c.Clasificación Funcional'!$L78,fuente1!$C$3:$C$81,'6c.Clasificación Funcional'!$M78)</f>
        <v>0</v>
      </c>
      <c r="G78" s="16">
        <f>+SUMIFS(fuente1!G$3:G$81,fuente1!$A$3:$A$81,'6c.Clasificación Funcional'!$K78,fuente1!$B$3:$B$81,'6c.Clasificación Funcional'!$L78,fuente1!$C$3:$C$81,'6c.Clasificación Funcional'!$M78)</f>
        <v>0</v>
      </c>
      <c r="H78" s="16">
        <f>+SUMIFS(fuente1!H$3:H$81,fuente1!$A$3:$A$81,'6c.Clasificación Funcional'!$K78,fuente1!$B$3:$B$81,'6c.Clasificación Funcional'!$L78,fuente1!$C$3:$C$81,'6c.Clasificación Funcional'!$M78)</f>
        <v>0</v>
      </c>
      <c r="I78" s="16">
        <f t="shared" si="33"/>
        <v>0</v>
      </c>
      <c r="K78" s="29">
        <v>2</v>
      </c>
      <c r="L78" s="30">
        <v>3</v>
      </c>
      <c r="M78" s="30">
        <v>3</v>
      </c>
    </row>
    <row r="79" spans="2:13" x14ac:dyDescent="0.2">
      <c r="B79" s="2"/>
      <c r="C79" s="5" t="s">
        <v>29</v>
      </c>
      <c r="D79" s="16">
        <f>+SUMIFS(fuente1!D$3:D$81,fuente1!$A$3:$A$81,'6c.Clasificación Funcional'!$K79,fuente1!$B$3:$B$81,'6c.Clasificación Funcional'!$L79,fuente1!$C$3:$C$81,'6c.Clasificación Funcional'!$M79)</f>
        <v>0</v>
      </c>
      <c r="E79" s="16">
        <f>+SUMIFS(fuente1!E$3:E$81,fuente1!$A$3:$A$81,'6c.Clasificación Funcional'!$K79,fuente1!$B$3:$B$81,'6c.Clasificación Funcional'!$L79,fuente1!$C$3:$C$81,'6c.Clasificación Funcional'!$M79)</f>
        <v>0</v>
      </c>
      <c r="F79" s="16">
        <f>+SUMIFS(fuente1!F$3:F$81,fuente1!$A$3:$A$81,'6c.Clasificación Funcional'!$K79,fuente1!$B$3:$B$81,'6c.Clasificación Funcional'!$L79,fuente1!$C$3:$C$81,'6c.Clasificación Funcional'!$M79)</f>
        <v>0</v>
      </c>
      <c r="G79" s="16">
        <f>+SUMIFS(fuente1!G$3:G$81,fuente1!$A$3:$A$81,'6c.Clasificación Funcional'!$K79,fuente1!$B$3:$B$81,'6c.Clasificación Funcional'!$L79,fuente1!$C$3:$C$81,'6c.Clasificación Funcional'!$M79)</f>
        <v>0</v>
      </c>
      <c r="H79" s="16">
        <f>+SUMIFS(fuente1!H$3:H$81,fuente1!$A$3:$A$81,'6c.Clasificación Funcional'!$K79,fuente1!$B$3:$B$81,'6c.Clasificación Funcional'!$L79,fuente1!$C$3:$C$81,'6c.Clasificación Funcional'!$M79)</f>
        <v>0</v>
      </c>
      <c r="I79" s="16">
        <f t="shared" si="33"/>
        <v>0</v>
      </c>
      <c r="K79" s="29">
        <v>2</v>
      </c>
      <c r="L79" s="30">
        <v>3</v>
      </c>
      <c r="M79" s="30">
        <v>4</v>
      </c>
    </row>
    <row r="80" spans="2:13" x14ac:dyDescent="0.2">
      <c r="B80" s="2"/>
      <c r="C80" s="5" t="s">
        <v>30</v>
      </c>
      <c r="D80" s="16">
        <f>+SUMIFS(fuente1!D$3:D$81,fuente1!$A$3:$A$81,'6c.Clasificación Funcional'!$K80,fuente1!$B$3:$B$81,'6c.Clasificación Funcional'!$L80,fuente1!$C$3:$C$81,'6c.Clasificación Funcional'!$M80)</f>
        <v>0</v>
      </c>
      <c r="E80" s="16">
        <f>+SUMIFS(fuente1!E$3:E$81,fuente1!$A$3:$A$81,'6c.Clasificación Funcional'!$K80,fuente1!$B$3:$B$81,'6c.Clasificación Funcional'!$L80,fuente1!$C$3:$C$81,'6c.Clasificación Funcional'!$M80)</f>
        <v>14406966.66</v>
      </c>
      <c r="F80" s="16">
        <f>+SUMIFS(fuente1!F$3:F$81,fuente1!$A$3:$A$81,'6c.Clasificación Funcional'!$K80,fuente1!$B$3:$B$81,'6c.Clasificación Funcional'!$L80,fuente1!$C$3:$C$81,'6c.Clasificación Funcional'!$M80)</f>
        <v>14406966.66</v>
      </c>
      <c r="G80" s="16">
        <f>+SUMIFS(fuente1!G$3:G$81,fuente1!$A$3:$A$81,'6c.Clasificación Funcional'!$K80,fuente1!$B$3:$B$81,'6c.Clasificación Funcional'!$L80,fuente1!$C$3:$C$81,'6c.Clasificación Funcional'!$M80)</f>
        <v>1886843.41</v>
      </c>
      <c r="H80" s="16">
        <f>+SUMIFS(fuente1!H$3:H$81,fuente1!$A$3:$A$81,'6c.Clasificación Funcional'!$K80,fuente1!$B$3:$B$81,'6c.Clasificación Funcional'!$L80,fuente1!$C$3:$C$81,'6c.Clasificación Funcional'!$M80)</f>
        <v>1886843.41</v>
      </c>
      <c r="I80" s="16">
        <f t="shared" si="33"/>
        <v>12520123.25</v>
      </c>
      <c r="K80" s="29">
        <v>2</v>
      </c>
      <c r="L80" s="30">
        <v>3</v>
      </c>
      <c r="M80" s="30">
        <v>5</v>
      </c>
    </row>
    <row r="81" spans="2:13" x14ac:dyDescent="0.2">
      <c r="B81" s="2"/>
      <c r="C81" s="5" t="s">
        <v>31</v>
      </c>
      <c r="D81" s="16">
        <f>+SUMIFS(fuente1!D$3:D$81,fuente1!$A$3:$A$81,'6c.Clasificación Funcional'!$K81,fuente1!$B$3:$B$81,'6c.Clasificación Funcional'!$L81,fuente1!$C$3:$C$81,'6c.Clasificación Funcional'!$M81)</f>
        <v>0</v>
      </c>
      <c r="E81" s="16">
        <f>+SUMIFS(fuente1!E$3:E$81,fuente1!$A$3:$A$81,'6c.Clasificación Funcional'!$K81,fuente1!$B$3:$B$81,'6c.Clasificación Funcional'!$L81,fuente1!$C$3:$C$81,'6c.Clasificación Funcional'!$M81)</f>
        <v>0</v>
      </c>
      <c r="F81" s="16">
        <f>+SUMIFS(fuente1!F$3:F$81,fuente1!$A$3:$A$81,'6c.Clasificación Funcional'!$K81,fuente1!$B$3:$B$81,'6c.Clasificación Funcional'!$L81,fuente1!$C$3:$C$81,'6c.Clasificación Funcional'!$M81)</f>
        <v>0</v>
      </c>
      <c r="G81" s="16">
        <f>+SUMIFS(fuente1!G$3:G$81,fuente1!$A$3:$A$81,'6c.Clasificación Funcional'!$K81,fuente1!$B$3:$B$81,'6c.Clasificación Funcional'!$L81,fuente1!$C$3:$C$81,'6c.Clasificación Funcional'!$M81)</f>
        <v>0</v>
      </c>
      <c r="H81" s="16">
        <f>+SUMIFS(fuente1!H$3:H$81,fuente1!$A$3:$A$81,'6c.Clasificación Funcional'!$K81,fuente1!$B$3:$B$81,'6c.Clasificación Funcional'!$L81,fuente1!$C$3:$C$81,'6c.Clasificación Funcional'!$M81)</f>
        <v>0</v>
      </c>
      <c r="I81" s="16">
        <f t="shared" si="33"/>
        <v>0</v>
      </c>
      <c r="K81" s="29">
        <v>2</v>
      </c>
      <c r="L81" s="30">
        <v>3</v>
      </c>
      <c r="M81" s="30">
        <v>6</v>
      </c>
    </row>
    <row r="82" spans="2:13" x14ac:dyDescent="0.2">
      <c r="B82" s="2"/>
      <c r="C82" s="5" t="s">
        <v>32</v>
      </c>
      <c r="D82" s="16">
        <f>+SUMIFS(fuente1!D$3:D$81,fuente1!$A$3:$A$81,'6c.Clasificación Funcional'!$K82,fuente1!$B$3:$B$81,'6c.Clasificación Funcional'!$L82,fuente1!$C$3:$C$81,'6c.Clasificación Funcional'!$M82)</f>
        <v>0</v>
      </c>
      <c r="E82" s="16">
        <f>+SUMIFS(fuente1!E$3:E$81,fuente1!$A$3:$A$81,'6c.Clasificación Funcional'!$K82,fuente1!$B$3:$B$81,'6c.Clasificación Funcional'!$L82,fuente1!$C$3:$C$81,'6c.Clasificación Funcional'!$M82)</f>
        <v>4804883.9000000004</v>
      </c>
      <c r="F82" s="16">
        <f>+SUMIFS(fuente1!F$3:F$81,fuente1!$A$3:$A$81,'6c.Clasificación Funcional'!$K82,fuente1!$B$3:$B$81,'6c.Clasificación Funcional'!$L82,fuente1!$C$3:$C$81,'6c.Clasificación Funcional'!$M82)</f>
        <v>4804883.9000000004</v>
      </c>
      <c r="G82" s="16">
        <f>+SUMIFS(fuente1!G$3:G$81,fuente1!$A$3:$A$81,'6c.Clasificación Funcional'!$K82,fuente1!$B$3:$B$81,'6c.Clasificación Funcional'!$L82,fuente1!$C$3:$C$81,'6c.Clasificación Funcional'!$M82)</f>
        <v>3204883.67</v>
      </c>
      <c r="H82" s="16">
        <f>+SUMIFS(fuente1!H$3:H$81,fuente1!$A$3:$A$81,'6c.Clasificación Funcional'!$K82,fuente1!$B$3:$B$81,'6c.Clasificación Funcional'!$L82,fuente1!$C$3:$C$81,'6c.Clasificación Funcional'!$M82)</f>
        <v>3204883.67</v>
      </c>
      <c r="I82" s="16">
        <f t="shared" si="33"/>
        <v>1600000.2300000004</v>
      </c>
      <c r="K82" s="29">
        <v>2</v>
      </c>
      <c r="L82" s="30">
        <v>3</v>
      </c>
      <c r="M82" s="30">
        <v>7</v>
      </c>
    </row>
    <row r="83" spans="2:13" x14ac:dyDescent="0.2">
      <c r="B83" s="2"/>
      <c r="C83" s="5" t="s">
        <v>33</v>
      </c>
      <c r="D83" s="16">
        <f>+SUMIFS(fuente1!D$3:D$81,fuente1!$A$3:$A$81,'6c.Clasificación Funcional'!$K83,fuente1!$B$3:$B$81,'6c.Clasificación Funcional'!$L83,fuente1!$C$3:$C$81,'6c.Clasificación Funcional'!$M83)</f>
        <v>0</v>
      </c>
      <c r="E83" s="16">
        <f>+SUMIFS(fuente1!E$3:E$81,fuente1!$A$3:$A$81,'6c.Clasificación Funcional'!$K83,fuente1!$B$3:$B$81,'6c.Clasificación Funcional'!$L83,fuente1!$C$3:$C$81,'6c.Clasificación Funcional'!$M83)</f>
        <v>0</v>
      </c>
      <c r="F83" s="16">
        <f>+SUMIFS(fuente1!F$3:F$81,fuente1!$A$3:$A$81,'6c.Clasificación Funcional'!$K83,fuente1!$B$3:$B$81,'6c.Clasificación Funcional'!$L83,fuente1!$C$3:$C$81,'6c.Clasificación Funcional'!$M83)</f>
        <v>0</v>
      </c>
      <c r="G83" s="16">
        <f>+SUMIFS(fuente1!G$3:G$81,fuente1!$A$3:$A$81,'6c.Clasificación Funcional'!$K83,fuente1!$B$3:$B$81,'6c.Clasificación Funcional'!$L83,fuente1!$C$3:$C$81,'6c.Clasificación Funcional'!$M83)</f>
        <v>0</v>
      </c>
      <c r="H83" s="16">
        <f>+SUMIFS(fuente1!H$3:H$81,fuente1!$A$3:$A$81,'6c.Clasificación Funcional'!$K83,fuente1!$B$3:$B$81,'6c.Clasificación Funcional'!$L83,fuente1!$C$3:$C$81,'6c.Clasificación Funcional'!$M83)</f>
        <v>0</v>
      </c>
      <c r="I83" s="16">
        <f t="shared" si="33"/>
        <v>0</v>
      </c>
      <c r="K83" s="29">
        <v>2</v>
      </c>
      <c r="L83" s="30">
        <v>3</v>
      </c>
      <c r="M83" s="30">
        <v>8</v>
      </c>
    </row>
    <row r="84" spans="2:13" x14ac:dyDescent="0.2">
      <c r="B84" s="2"/>
      <c r="C84" s="5" t="s">
        <v>34</v>
      </c>
      <c r="D84" s="16">
        <f>+SUMIFS(fuente1!D$3:D$81,fuente1!$A$3:$A$81,'6c.Clasificación Funcional'!$K84,fuente1!$B$3:$B$81,'6c.Clasificación Funcional'!$L84,fuente1!$C$3:$C$81,'6c.Clasificación Funcional'!$M84)+SUMIFS(fuente1!D$3:D$81,fuente1!$A$3:$A$81,2,fuente1!$B$3:$B$81,2,fuente1!$C$3:$C$81,9)</f>
        <v>0</v>
      </c>
      <c r="E84" s="16">
        <f>+SUMIFS(fuente1!E$3:E$81,fuente1!$A$3:$A$81,'6c.Clasificación Funcional'!$K84,fuente1!$B$3:$B$81,'6c.Clasificación Funcional'!$L84,fuente1!$C$3:$C$81,'6c.Clasificación Funcional'!$M84)+SUMIFS(fuente1!E$3:E$81,fuente1!$A$3:$A$81,2,fuente1!$B$3:$B$81,2,fuente1!$C$3:$C$81,9)</f>
        <v>775916027.94000006</v>
      </c>
      <c r="F84" s="16">
        <f>+SUMIFS(fuente1!F$3:F$81,fuente1!$A$3:$A$81,'6c.Clasificación Funcional'!$K84,fuente1!$B$3:$B$81,'6c.Clasificación Funcional'!$L84,fuente1!$C$3:$C$81,'6c.Clasificación Funcional'!$M84)+SUMIFS(fuente1!F$3:F$81,fuente1!$A$3:$A$81,2,fuente1!$B$3:$B$81,2,fuente1!$C$3:$C$81,9)</f>
        <v>775916027.94000006</v>
      </c>
      <c r="G84" s="16">
        <f>+SUMIFS(fuente1!G$3:G$81,fuente1!$A$3:$A$81,'6c.Clasificación Funcional'!$K84,fuente1!$B$3:$B$81,'6c.Clasificación Funcional'!$L84,fuente1!$C$3:$C$81,'6c.Clasificación Funcional'!$M84)+SUMIFS(fuente1!G$3:G$81,fuente1!$A$3:$A$81,2,fuente1!$B$3:$B$81,2,fuente1!$C$3:$C$81,9)</f>
        <v>550772890.65999997</v>
      </c>
      <c r="H84" s="16">
        <f>+SUMIFS(fuente1!H$3:H$81,fuente1!$A$3:$A$81,'6c.Clasificación Funcional'!$K84,fuente1!$B$3:$B$81,'6c.Clasificación Funcional'!$L84,fuente1!$C$3:$C$81,'6c.Clasificación Funcional'!$M84)+SUMIFS(fuente1!H$3:H$81,fuente1!$A$3:$A$81,2,fuente1!$B$3:$B$81,2,fuente1!$C$3:$C$81,9)</f>
        <v>600464158.5</v>
      </c>
      <c r="I84" s="16">
        <f t="shared" si="33"/>
        <v>225143137.28000009</v>
      </c>
      <c r="K84" s="29">
        <v>2</v>
      </c>
      <c r="L84" s="30">
        <v>3</v>
      </c>
      <c r="M84" s="30">
        <v>9</v>
      </c>
    </row>
    <row r="85" spans="2:13" x14ac:dyDescent="0.2">
      <c r="B85" s="2"/>
      <c r="C85" s="5"/>
      <c r="D85" s="10"/>
      <c r="E85" s="16"/>
      <c r="F85" s="16"/>
      <c r="G85" s="16"/>
      <c r="H85" s="16"/>
      <c r="I85" s="11"/>
    </row>
    <row r="86" spans="2:13" x14ac:dyDescent="0.2">
      <c r="B86" s="64" t="s">
        <v>108</v>
      </c>
      <c r="C86" s="65"/>
      <c r="D86" s="9">
        <f t="shared" ref="D86:I86" si="34">SUM(D87:D90)</f>
        <v>7875657198</v>
      </c>
      <c r="E86" s="15">
        <f t="shared" ref="E86:F86" si="35">SUM(E87:E90)</f>
        <v>-94788420.75</v>
      </c>
      <c r="F86" s="15">
        <f t="shared" si="35"/>
        <v>7780868777.25</v>
      </c>
      <c r="G86" s="15">
        <f t="shared" ref="G86:H86" si="36">SUM(G87:G90)</f>
        <v>7590863938.0499992</v>
      </c>
      <c r="H86" s="15">
        <f t="shared" si="36"/>
        <v>7576500216.1300001</v>
      </c>
      <c r="I86" s="9">
        <f t="shared" si="34"/>
        <v>190004839.20000005</v>
      </c>
    </row>
    <row r="87" spans="2:13" x14ac:dyDescent="0.2">
      <c r="B87" s="2"/>
      <c r="C87" s="7" t="s">
        <v>35</v>
      </c>
      <c r="D87" s="16">
        <f>+SUMIFS(fuente1!D$3:D$81,fuente1!$A$3:$A$81,'6c.Clasificación Funcional'!$K87,fuente1!$B$3:$B$81,'6c.Clasificación Funcional'!$L87,fuente1!$C$3:$C$81,'6c.Clasificación Funcional'!$M87)</f>
        <v>1942147497</v>
      </c>
      <c r="E87" s="16">
        <f>+SUMIFS(fuente1!E$3:E$81,fuente1!$A$3:$A$81,'6c.Clasificación Funcional'!$K87,fuente1!$B$3:$B$81,'6c.Clasificación Funcional'!$L87,fuente1!$C$3:$C$81,'6c.Clasificación Funcional'!$M87)</f>
        <v>-98811203.409999996</v>
      </c>
      <c r="F87" s="16">
        <f>+SUMIFS(fuente1!F$3:F$81,fuente1!$A$3:$A$81,'6c.Clasificación Funcional'!$K87,fuente1!$B$3:$B$81,'6c.Clasificación Funcional'!$L87,fuente1!$C$3:$C$81,'6c.Clasificación Funcional'!$M87)</f>
        <v>1843336293.5899999</v>
      </c>
      <c r="G87" s="16">
        <f>+SUMIFS(fuente1!G$3:G$81,fuente1!$A$3:$A$81,'6c.Clasificación Funcional'!$K87,fuente1!$B$3:$B$81,'6c.Clasificación Funcional'!$L87,fuente1!$C$3:$C$81,'6c.Clasificación Funcional'!$M87)</f>
        <v>1653331456.8099999</v>
      </c>
      <c r="H87" s="16">
        <f>+SUMIFS(fuente1!H$3:H$81,fuente1!$A$3:$A$81,'6c.Clasificación Funcional'!$K87,fuente1!$B$3:$B$81,'6c.Clasificación Funcional'!$L87,fuente1!$C$3:$C$81,'6c.Clasificación Funcional'!$M87)</f>
        <v>1638968767.8900001</v>
      </c>
      <c r="I87" s="16">
        <f t="shared" ref="I87:I90" si="37">+F87-G87</f>
        <v>190004836.77999997</v>
      </c>
      <c r="K87" s="29">
        <v>2</v>
      </c>
      <c r="L87" s="30">
        <v>4</v>
      </c>
      <c r="M87" s="30">
        <v>1</v>
      </c>
    </row>
    <row r="88" spans="2:13" x14ac:dyDescent="0.2">
      <c r="B88" s="2"/>
      <c r="C88" s="7" t="s">
        <v>36</v>
      </c>
      <c r="D88" s="16">
        <f>+SUMIFS(fuente1!D$3:D$81,fuente1!$A$3:$A$81,'6c.Clasificación Funcional'!$K88,fuente1!$B$3:$B$81,'6c.Clasificación Funcional'!$L88,fuente1!$C$3:$C$81,'6c.Clasificación Funcional'!$M88)</f>
        <v>5933509701</v>
      </c>
      <c r="E88" s="16">
        <f>+SUMIFS(fuente1!E$3:E$81,fuente1!$A$3:$A$81,'6c.Clasificación Funcional'!$K88,fuente1!$B$3:$B$81,'6c.Clasificación Funcional'!$L88,fuente1!$C$3:$C$81,'6c.Clasificación Funcional'!$M88)</f>
        <v>4022782.66</v>
      </c>
      <c r="F88" s="16">
        <f>+SUMIFS(fuente1!F$3:F$81,fuente1!$A$3:$A$81,'6c.Clasificación Funcional'!$K88,fuente1!$B$3:$B$81,'6c.Clasificación Funcional'!$L88,fuente1!$C$3:$C$81,'6c.Clasificación Funcional'!$M88)</f>
        <v>5937532483.6599998</v>
      </c>
      <c r="G88" s="16">
        <f>+SUMIFS(fuente1!G$3:G$81,fuente1!$A$3:$A$81,'6c.Clasificación Funcional'!$K88,fuente1!$B$3:$B$81,'6c.Clasificación Funcional'!$L88,fuente1!$C$3:$C$81,'6c.Clasificación Funcional'!$M88)</f>
        <v>5937532481.2399998</v>
      </c>
      <c r="H88" s="16">
        <f>+SUMIFS(fuente1!H$3:H$81,fuente1!$A$3:$A$81,'6c.Clasificación Funcional'!$K88,fuente1!$B$3:$B$81,'6c.Clasificación Funcional'!$L88,fuente1!$C$3:$C$81,'6c.Clasificación Funcional'!$M88)</f>
        <v>5937531448.2399998</v>
      </c>
      <c r="I88" s="16">
        <f t="shared" si="37"/>
        <v>2.4200000762939453</v>
      </c>
      <c r="K88" s="29">
        <v>2</v>
      </c>
      <c r="L88" s="30">
        <v>4</v>
      </c>
      <c r="M88" s="30">
        <v>2</v>
      </c>
    </row>
    <row r="89" spans="2:13" x14ac:dyDescent="0.2">
      <c r="B89" s="2"/>
      <c r="C89" s="5" t="s">
        <v>37</v>
      </c>
      <c r="D89" s="16">
        <f>+SUMIFS(fuente1!D$3:D$81,fuente1!$A$3:$A$81,'6c.Clasificación Funcional'!$K89,fuente1!$B$3:$B$81,'6c.Clasificación Funcional'!$L89,fuente1!$C$3:$C$81,'6c.Clasificación Funcional'!$M89)</f>
        <v>0</v>
      </c>
      <c r="E89" s="16">
        <f>+SUMIFS(fuente1!E$3:E$81,fuente1!$A$3:$A$81,'6c.Clasificación Funcional'!$K89,fuente1!$B$3:$B$81,'6c.Clasificación Funcional'!$L89,fuente1!$C$3:$C$81,'6c.Clasificación Funcional'!$M89)</f>
        <v>0</v>
      </c>
      <c r="F89" s="16">
        <f>+SUMIFS(fuente1!F$3:F$81,fuente1!$A$3:$A$81,'6c.Clasificación Funcional'!$K89,fuente1!$B$3:$B$81,'6c.Clasificación Funcional'!$L89,fuente1!$C$3:$C$81,'6c.Clasificación Funcional'!$M89)</f>
        <v>0</v>
      </c>
      <c r="G89" s="16">
        <f>+SUMIFS(fuente1!G$3:G$81,fuente1!$A$3:$A$81,'6c.Clasificación Funcional'!$K89,fuente1!$B$3:$B$81,'6c.Clasificación Funcional'!$L89,fuente1!$C$3:$C$81,'6c.Clasificación Funcional'!$M89)</f>
        <v>0</v>
      </c>
      <c r="H89" s="16">
        <f>+SUMIFS(fuente1!H$3:H$81,fuente1!$A$3:$A$81,'6c.Clasificación Funcional'!$K89,fuente1!$B$3:$B$81,'6c.Clasificación Funcional'!$L89,fuente1!$C$3:$C$81,'6c.Clasificación Funcional'!$M89)</f>
        <v>0</v>
      </c>
      <c r="I89" s="16">
        <f t="shared" si="37"/>
        <v>0</v>
      </c>
      <c r="K89" s="29">
        <v>2</v>
      </c>
      <c r="L89" s="30">
        <v>4</v>
      </c>
      <c r="M89" s="30">
        <v>3</v>
      </c>
    </row>
    <row r="90" spans="2:13" x14ac:dyDescent="0.2">
      <c r="B90" s="2"/>
      <c r="C90" s="5" t="s">
        <v>38</v>
      </c>
      <c r="D90" s="16">
        <f>+SUMIFS(fuente1!D$3:D$81,fuente1!$A$3:$A$81,'6c.Clasificación Funcional'!$K90,fuente1!$B$3:$B$81,'6c.Clasificación Funcional'!$L90,fuente1!$C$3:$C$81,'6c.Clasificación Funcional'!$M90)</f>
        <v>0</v>
      </c>
      <c r="E90" s="16">
        <f>+SUMIFS(fuente1!E$3:E$81,fuente1!$A$3:$A$81,'6c.Clasificación Funcional'!$K90,fuente1!$B$3:$B$81,'6c.Clasificación Funcional'!$L90,fuente1!$C$3:$C$81,'6c.Clasificación Funcional'!$M90)</f>
        <v>0</v>
      </c>
      <c r="F90" s="16">
        <f>+SUMIFS(fuente1!F$3:F$81,fuente1!$A$3:$A$81,'6c.Clasificación Funcional'!$K90,fuente1!$B$3:$B$81,'6c.Clasificación Funcional'!$L90,fuente1!$C$3:$C$81,'6c.Clasificación Funcional'!$M90)</f>
        <v>0</v>
      </c>
      <c r="G90" s="16">
        <f>+SUMIFS(fuente1!G$3:G$81,fuente1!$A$3:$A$81,'6c.Clasificación Funcional'!$K90,fuente1!$B$3:$B$81,'6c.Clasificación Funcional'!$L90,fuente1!$C$3:$C$81,'6c.Clasificación Funcional'!$M90)</f>
        <v>0</v>
      </c>
      <c r="H90" s="16">
        <f>+SUMIFS(fuente1!H$3:H$81,fuente1!$A$3:$A$81,'6c.Clasificación Funcional'!$K90,fuente1!$B$3:$B$81,'6c.Clasificación Funcional'!$L90,fuente1!$C$3:$C$81,'6c.Clasificación Funcional'!$M90)</f>
        <v>0</v>
      </c>
      <c r="I90" s="16">
        <f t="shared" si="37"/>
        <v>0</v>
      </c>
      <c r="K90" s="29">
        <v>2</v>
      </c>
      <c r="L90" s="30">
        <v>4</v>
      </c>
      <c r="M90" s="30">
        <v>4</v>
      </c>
    </row>
    <row r="91" spans="2:13" x14ac:dyDescent="0.2">
      <c r="B91" s="64" t="s">
        <v>111</v>
      </c>
      <c r="C91" s="65"/>
      <c r="D91" s="9">
        <f t="shared" ref="D91:I91" si="38">D10+D55</f>
        <v>75616545244</v>
      </c>
      <c r="E91" s="15">
        <f t="shared" ref="E91:F91" si="39">E10+E55</f>
        <v>8493887940.2999992</v>
      </c>
      <c r="F91" s="15">
        <f t="shared" si="39"/>
        <v>84110433184.299988</v>
      </c>
      <c r="G91" s="15">
        <f t="shared" ref="G91:H91" si="40">G10+G55</f>
        <v>84016248888.860001</v>
      </c>
      <c r="H91" s="15">
        <f t="shared" si="40"/>
        <v>79130645723.839996</v>
      </c>
      <c r="I91" s="9">
        <f t="shared" si="38"/>
        <v>94184295.44000119</v>
      </c>
    </row>
    <row r="92" spans="2:13" ht="13.5" thickBot="1" x14ac:dyDescent="0.25">
      <c r="B92" s="3"/>
      <c r="C92" s="6"/>
      <c r="D92" s="4"/>
      <c r="E92" s="4"/>
      <c r="F92" s="4"/>
      <c r="G92" s="4"/>
      <c r="H92" s="4"/>
      <c r="I92" s="4"/>
    </row>
  </sheetData>
  <mergeCells count="28">
    <mergeCell ref="B91:C91"/>
    <mergeCell ref="B9:C9"/>
    <mergeCell ref="B10:C10"/>
    <mergeCell ref="B11:C11"/>
    <mergeCell ref="B21:C21"/>
    <mergeCell ref="B30:C30"/>
    <mergeCell ref="B41:C41"/>
    <mergeCell ref="B55:C55"/>
    <mergeCell ref="B56:C56"/>
    <mergeCell ref="B66:C66"/>
    <mergeCell ref="B75:C75"/>
    <mergeCell ref="B86:C86"/>
    <mergeCell ref="B48:I48"/>
    <mergeCell ref="B49:I49"/>
    <mergeCell ref="B50:I50"/>
    <mergeCell ref="B51:I51"/>
    <mergeCell ref="B2:I2"/>
    <mergeCell ref="B3:I3"/>
    <mergeCell ref="B4:I4"/>
    <mergeCell ref="B5:I5"/>
    <mergeCell ref="B6:I6"/>
    <mergeCell ref="B52:I52"/>
    <mergeCell ref="B53:C54"/>
    <mergeCell ref="D53:H53"/>
    <mergeCell ref="I53:I54"/>
    <mergeCell ref="B7:C8"/>
    <mergeCell ref="D7:H7"/>
    <mergeCell ref="I7:I8"/>
  </mergeCells>
  <pageMargins left="0.23622047244094491" right="0.27559055118110237" top="0.74803149606299213" bottom="0.74803149606299213" header="0.31496062992125984" footer="0.31496062992125984"/>
  <pageSetup scale="6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15"/>
  <sheetViews>
    <sheetView workbookViewId="0">
      <selection activeCell="F14" sqref="F14"/>
    </sheetView>
  </sheetViews>
  <sheetFormatPr baseColWidth="10" defaultRowHeight="12.75" x14ac:dyDescent="0.2"/>
  <sheetData>
    <row r="3" spans="2:11" x14ac:dyDescent="0.2">
      <c r="B3" s="33" t="s">
        <v>61</v>
      </c>
      <c r="C3" s="33" t="s">
        <v>62</v>
      </c>
      <c r="D3" s="33"/>
      <c r="E3" s="33" t="s">
        <v>63</v>
      </c>
      <c r="F3" s="33" t="s">
        <v>64</v>
      </c>
      <c r="G3" s="33"/>
      <c r="H3" s="33"/>
      <c r="I3" s="33"/>
      <c r="J3" s="33"/>
      <c r="K3" s="33"/>
    </row>
    <row r="4" spans="2:11" x14ac:dyDescent="0.2">
      <c r="B4" s="35" t="s">
        <v>102</v>
      </c>
      <c r="C4" s="35" t="s">
        <v>103</v>
      </c>
      <c r="D4" s="33"/>
      <c r="E4" s="33" t="str">
        <f>+VLOOKUP(MID(B4,4,3),$I$4:$J$15,2,FALSE)</f>
        <v>Enero</v>
      </c>
      <c r="F4" s="33" t="str">
        <f>+VLOOKUP(RIGHT(B4,3),$I$4:$J$15,2,FALSE)</f>
        <v>Diciembre</v>
      </c>
      <c r="G4" s="33"/>
      <c r="H4" s="33"/>
      <c r="I4" s="33" t="s">
        <v>67</v>
      </c>
      <c r="J4" s="33" t="s">
        <v>65</v>
      </c>
      <c r="K4" s="34" t="s">
        <v>68</v>
      </c>
    </row>
    <row r="5" spans="2:11" x14ac:dyDescent="0.2">
      <c r="B5" s="33"/>
      <c r="C5" s="33"/>
      <c r="D5" s="33"/>
      <c r="E5" s="33" t="str">
        <f>+VLOOKUP(E4,$J$4:$K$15,2,FALSE)</f>
        <v>01</v>
      </c>
      <c r="F5" s="33" t="str">
        <f>+VLOOKUP(F4,$J$4:$K$15,2,FALSE)</f>
        <v>12</v>
      </c>
      <c r="G5" s="33"/>
      <c r="H5" s="33"/>
      <c r="I5" s="33" t="s">
        <v>70</v>
      </c>
      <c r="J5" s="33" t="s">
        <v>71</v>
      </c>
      <c r="K5" s="34" t="s">
        <v>72</v>
      </c>
    </row>
    <row r="6" spans="2:11" x14ac:dyDescent="0.2">
      <c r="B6" s="33" t="s">
        <v>73</v>
      </c>
      <c r="C6" s="33"/>
      <c r="D6" s="33"/>
      <c r="E6" s="33"/>
      <c r="F6" s="33"/>
      <c r="G6" s="33"/>
      <c r="H6" s="33"/>
      <c r="I6" s="33" t="s">
        <v>74</v>
      </c>
      <c r="J6" s="33" t="s">
        <v>66</v>
      </c>
      <c r="K6" s="34" t="s">
        <v>69</v>
      </c>
    </row>
    <row r="7" spans="2:11" x14ac:dyDescent="0.2">
      <c r="B7" s="33"/>
      <c r="C7" s="33"/>
      <c r="D7" s="33"/>
      <c r="E7" s="33"/>
      <c r="F7" s="33"/>
      <c r="G7" s="33"/>
      <c r="H7" s="33"/>
      <c r="I7" s="33" t="s">
        <v>75</v>
      </c>
      <c r="J7" s="33" t="s">
        <v>76</v>
      </c>
      <c r="K7" s="34" t="s">
        <v>77</v>
      </c>
    </row>
    <row r="8" spans="2:11" x14ac:dyDescent="0.2">
      <c r="B8" s="33"/>
      <c r="C8" s="33"/>
      <c r="D8" s="33"/>
      <c r="E8" s="33"/>
      <c r="F8" s="33"/>
      <c r="G8" s="33"/>
      <c r="H8" s="33"/>
      <c r="I8" s="33" t="s">
        <v>78</v>
      </c>
      <c r="J8" s="33" t="s">
        <v>79</v>
      </c>
      <c r="K8" s="34" t="s">
        <v>80</v>
      </c>
    </row>
    <row r="9" spans="2:11" x14ac:dyDescent="0.2">
      <c r="B9" s="33"/>
      <c r="C9" s="33"/>
      <c r="D9" s="33"/>
      <c r="E9" s="33"/>
      <c r="F9" s="33"/>
      <c r="G9" s="33"/>
      <c r="H9" s="33"/>
      <c r="I9" s="33" t="s">
        <v>81</v>
      </c>
      <c r="J9" s="33" t="s">
        <v>82</v>
      </c>
      <c r="K9" s="34" t="s">
        <v>83</v>
      </c>
    </row>
    <row r="10" spans="2:11" x14ac:dyDescent="0.2">
      <c r="B10" s="33" t="str">
        <f>CONCATENATE("Del ",1," de ", E4, " al ",DAY(EOMONTH(DATE("20"&amp;C4,F5,1),0))," de ",F4," del ","20"&amp;C4)</f>
        <v>Del 1 de Enero al 31 de Diciembre del 2021</v>
      </c>
      <c r="C10" s="33"/>
      <c r="D10" s="33"/>
      <c r="E10" s="33"/>
      <c r="F10" s="33"/>
      <c r="G10" s="33"/>
      <c r="H10" s="33"/>
      <c r="I10" s="33" t="s">
        <v>84</v>
      </c>
      <c r="J10" s="33" t="s">
        <v>85</v>
      </c>
      <c r="K10" s="34" t="s">
        <v>86</v>
      </c>
    </row>
    <row r="11" spans="2:11" x14ac:dyDescent="0.2">
      <c r="B11" s="33"/>
      <c r="C11" s="33"/>
      <c r="D11" s="33"/>
      <c r="E11" s="33"/>
      <c r="F11" s="33"/>
      <c r="G11" s="33"/>
      <c r="H11" s="33"/>
      <c r="I11" s="33" t="s">
        <v>87</v>
      </c>
      <c r="J11" s="33" t="s">
        <v>88</v>
      </c>
      <c r="K11" s="34" t="s">
        <v>89</v>
      </c>
    </row>
    <row r="12" spans="2:11" x14ac:dyDescent="0.2">
      <c r="B12" s="33"/>
      <c r="C12" s="33"/>
      <c r="D12" s="33"/>
      <c r="E12" s="33"/>
      <c r="F12" s="33"/>
      <c r="G12" s="33"/>
      <c r="H12" s="33"/>
      <c r="I12" s="33" t="s">
        <v>90</v>
      </c>
      <c r="J12" s="33" t="s">
        <v>91</v>
      </c>
      <c r="K12" s="34" t="s">
        <v>92</v>
      </c>
    </row>
    <row r="13" spans="2:11" x14ac:dyDescent="0.2">
      <c r="B13" s="33"/>
      <c r="C13" s="33"/>
      <c r="D13" s="33"/>
      <c r="E13" s="33"/>
      <c r="F13" s="33"/>
      <c r="G13" s="33"/>
      <c r="H13" s="33"/>
      <c r="I13" s="33" t="s">
        <v>93</v>
      </c>
      <c r="J13" s="33" t="s">
        <v>94</v>
      </c>
      <c r="K13" s="34" t="s">
        <v>95</v>
      </c>
    </row>
    <row r="14" spans="2:11" x14ac:dyDescent="0.2">
      <c r="B14" s="33"/>
      <c r="C14" s="33"/>
      <c r="D14" s="33"/>
      <c r="E14" s="33"/>
      <c r="F14" s="33"/>
      <c r="G14" s="33"/>
      <c r="H14" s="33"/>
      <c r="I14" s="33" t="s">
        <v>96</v>
      </c>
      <c r="J14" s="33" t="s">
        <v>97</v>
      </c>
      <c r="K14" s="34" t="s">
        <v>98</v>
      </c>
    </row>
    <row r="15" spans="2:11" x14ac:dyDescent="0.2">
      <c r="B15" s="33"/>
      <c r="C15" s="33"/>
      <c r="D15" s="33"/>
      <c r="E15" s="33"/>
      <c r="F15" s="33"/>
      <c r="G15" s="33"/>
      <c r="H15" s="33"/>
      <c r="I15" s="33" t="s">
        <v>99</v>
      </c>
      <c r="J15" s="33" t="s">
        <v>100</v>
      </c>
      <c r="K15" s="34" t="s">
        <v>101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zoomScale="80" zoomScaleNormal="80" workbookViewId="0">
      <selection activeCell="C17" sqref="C17"/>
    </sheetView>
  </sheetViews>
  <sheetFormatPr baseColWidth="10" defaultColWidth="11.42578125" defaultRowHeight="12.75" x14ac:dyDescent="0.2"/>
  <cols>
    <col min="1" max="1" width="45.5703125" bestFit="1" customWidth="1"/>
    <col min="2" max="2" width="54.140625" bestFit="1" customWidth="1"/>
    <col min="3" max="3" width="39.140625" customWidth="1"/>
    <col min="4" max="4" width="21.7109375" bestFit="1" customWidth="1"/>
    <col min="5" max="5" width="28.42578125" bestFit="1" customWidth="1"/>
    <col min="6" max="6" width="21.7109375" bestFit="1" customWidth="1"/>
    <col min="7" max="8" width="17.42578125" bestFit="1" customWidth="1"/>
    <col min="9" max="9" width="18.85546875" bestFit="1" customWidth="1"/>
  </cols>
  <sheetData>
    <row r="1" spans="1:10" ht="25.5" x14ac:dyDescent="0.2">
      <c r="A1" s="22" t="s">
        <v>40</v>
      </c>
      <c r="B1" s="22" t="s">
        <v>41</v>
      </c>
      <c r="C1" s="22" t="s">
        <v>42</v>
      </c>
      <c r="D1" s="26" t="s">
        <v>45</v>
      </c>
      <c r="E1" s="26" t="s">
        <v>46</v>
      </c>
      <c r="F1" s="26" t="s">
        <v>47</v>
      </c>
      <c r="G1" s="26" t="s">
        <v>48</v>
      </c>
      <c r="H1" s="26" t="s">
        <v>49</v>
      </c>
      <c r="I1" s="26" t="s">
        <v>50</v>
      </c>
      <c r="J1" s="26" t="s">
        <v>60</v>
      </c>
    </row>
    <row r="2" spans="1:10" x14ac:dyDescent="0.2">
      <c r="A2" s="20" t="s">
        <v>44</v>
      </c>
      <c r="B2" s="20" t="s">
        <v>43</v>
      </c>
      <c r="C2" s="20" t="s">
        <v>43</v>
      </c>
      <c r="D2" s="25">
        <v>75616545244</v>
      </c>
      <c r="E2" s="21">
        <v>8493887940.3000002</v>
      </c>
      <c r="F2" s="25">
        <v>84110433184.300003</v>
      </c>
      <c r="G2" s="21">
        <v>84016248888.860001</v>
      </c>
      <c r="H2" s="21">
        <v>79130645723.839996</v>
      </c>
      <c r="I2" s="21">
        <v>94184295.439999998</v>
      </c>
      <c r="J2" s="28">
        <v>1</v>
      </c>
    </row>
    <row r="3" spans="1:10" x14ac:dyDescent="0.2">
      <c r="A3" s="17" t="s">
        <v>52</v>
      </c>
      <c r="B3" s="17" t="s">
        <v>52</v>
      </c>
      <c r="C3" s="17" t="s">
        <v>52</v>
      </c>
      <c r="D3" s="23">
        <v>1062578389</v>
      </c>
      <c r="E3" s="19">
        <v>0</v>
      </c>
      <c r="F3" s="23">
        <v>1062578389</v>
      </c>
      <c r="G3" s="18">
        <v>1062578389</v>
      </c>
      <c r="H3" s="18">
        <v>1062578389</v>
      </c>
      <c r="I3" s="19">
        <v>0</v>
      </c>
      <c r="J3" s="27">
        <v>1</v>
      </c>
    </row>
    <row r="4" spans="1:10" x14ac:dyDescent="0.2">
      <c r="A4" s="17" t="s">
        <v>52</v>
      </c>
      <c r="B4" s="17" t="s">
        <v>52</v>
      </c>
      <c r="C4" s="17" t="s">
        <v>51</v>
      </c>
      <c r="D4" s="23">
        <v>4829017358</v>
      </c>
      <c r="E4" s="18">
        <v>-151278658.41999999</v>
      </c>
      <c r="F4" s="23">
        <v>4677738699.5799999</v>
      </c>
      <c r="G4" s="18">
        <v>4677738699.5799999</v>
      </c>
      <c r="H4" s="18">
        <v>4359733956.3100004</v>
      </c>
      <c r="I4" s="19">
        <v>0</v>
      </c>
      <c r="J4" s="27">
        <v>1</v>
      </c>
    </row>
    <row r="5" spans="1:10" x14ac:dyDescent="0.2">
      <c r="A5" s="17" t="s">
        <v>52</v>
      </c>
      <c r="B5" s="17" t="s">
        <v>52</v>
      </c>
      <c r="C5" s="17" t="s">
        <v>53</v>
      </c>
      <c r="D5" s="23">
        <v>1946994403</v>
      </c>
      <c r="E5" s="18">
        <v>107074440.97</v>
      </c>
      <c r="F5" s="23">
        <v>2054068843.97</v>
      </c>
      <c r="G5" s="18">
        <v>2054068843.97</v>
      </c>
      <c r="H5" s="18">
        <v>1847236522.8599999</v>
      </c>
      <c r="I5" s="19">
        <v>0</v>
      </c>
      <c r="J5" s="27">
        <v>1</v>
      </c>
    </row>
    <row r="6" spans="1:10" x14ac:dyDescent="0.2">
      <c r="A6" s="17" t="s">
        <v>52</v>
      </c>
      <c r="B6" s="17" t="s">
        <v>52</v>
      </c>
      <c r="C6" s="17" t="s">
        <v>54</v>
      </c>
      <c r="D6" s="23">
        <v>765422691</v>
      </c>
      <c r="E6" s="18">
        <v>1344654840.55</v>
      </c>
      <c r="F6" s="23">
        <v>2110077531.55</v>
      </c>
      <c r="G6" s="18">
        <v>1595194849.04</v>
      </c>
      <c r="H6" s="18">
        <v>1222549202.28</v>
      </c>
      <c r="I6" s="18">
        <v>514882682.50999999</v>
      </c>
      <c r="J6" s="27">
        <v>1</v>
      </c>
    </row>
    <row r="7" spans="1:10" x14ac:dyDescent="0.2">
      <c r="A7" s="17" t="s">
        <v>52</v>
      </c>
      <c r="B7" s="17" t="s">
        <v>52</v>
      </c>
      <c r="C7" s="17" t="s">
        <v>58</v>
      </c>
      <c r="D7" s="23">
        <v>101537142</v>
      </c>
      <c r="E7" s="18">
        <v>-9091477.8399999999</v>
      </c>
      <c r="F7" s="23">
        <v>92445664.159999996</v>
      </c>
      <c r="G7" s="18">
        <v>92445664.159999996</v>
      </c>
      <c r="H7" s="18">
        <v>71896973.909999996</v>
      </c>
      <c r="I7" s="19">
        <v>0</v>
      </c>
      <c r="J7" s="27">
        <v>1</v>
      </c>
    </row>
    <row r="8" spans="1:10" x14ac:dyDescent="0.2">
      <c r="A8" s="17" t="s">
        <v>52</v>
      </c>
      <c r="B8" s="17" t="s">
        <v>52</v>
      </c>
      <c r="C8" s="17" t="s">
        <v>55</v>
      </c>
      <c r="D8" s="23">
        <v>4257824350</v>
      </c>
      <c r="E8" s="18">
        <v>-132354014.51000001</v>
      </c>
      <c r="F8" s="23">
        <v>4125470335.4899998</v>
      </c>
      <c r="G8" s="18">
        <v>4125470335.4899998</v>
      </c>
      <c r="H8" s="18">
        <v>3394874430.5100002</v>
      </c>
      <c r="I8" s="19">
        <v>0</v>
      </c>
      <c r="J8" s="27">
        <v>1</v>
      </c>
    </row>
    <row r="9" spans="1:10" x14ac:dyDescent="0.2">
      <c r="A9" s="17" t="s">
        <v>52</v>
      </c>
      <c r="B9" s="17" t="s">
        <v>52</v>
      </c>
      <c r="C9" s="17" t="s">
        <v>56</v>
      </c>
      <c r="D9" s="23">
        <v>965185429</v>
      </c>
      <c r="E9" s="18">
        <v>-127549205.05</v>
      </c>
      <c r="F9" s="23">
        <v>837636223.95000005</v>
      </c>
      <c r="G9" s="18">
        <v>837636223.95000005</v>
      </c>
      <c r="H9" s="18">
        <v>665012094.78999996</v>
      </c>
      <c r="I9" s="19">
        <v>0</v>
      </c>
      <c r="J9" s="27">
        <v>1</v>
      </c>
    </row>
    <row r="10" spans="1:10" x14ac:dyDescent="0.2">
      <c r="A10" s="17" t="s">
        <v>52</v>
      </c>
      <c r="B10" s="17" t="s">
        <v>51</v>
      </c>
      <c r="C10" s="17" t="s">
        <v>52</v>
      </c>
      <c r="D10" s="23">
        <v>233611569</v>
      </c>
      <c r="E10" s="18">
        <v>-8324169.6900000004</v>
      </c>
      <c r="F10" s="23">
        <v>225287399.31</v>
      </c>
      <c r="G10" s="18">
        <v>225287399.31</v>
      </c>
      <c r="H10" s="18">
        <v>175612441.11000001</v>
      </c>
      <c r="I10" s="19">
        <v>0</v>
      </c>
      <c r="J10" s="27">
        <v>1</v>
      </c>
    </row>
    <row r="11" spans="1:10" x14ac:dyDescent="0.2">
      <c r="A11" s="17" t="s">
        <v>52</v>
      </c>
      <c r="B11" s="17" t="s">
        <v>51</v>
      </c>
      <c r="C11" s="17" t="s">
        <v>51</v>
      </c>
      <c r="D11" s="23">
        <v>164019838</v>
      </c>
      <c r="E11" s="18">
        <v>998388145.88999999</v>
      </c>
      <c r="F11" s="23">
        <v>1162407983.8900001</v>
      </c>
      <c r="G11" s="18">
        <v>935687971.34000003</v>
      </c>
      <c r="H11" s="18">
        <v>893542482.78999996</v>
      </c>
      <c r="I11" s="18">
        <v>226720012.55000001</v>
      </c>
      <c r="J11" s="27">
        <v>1</v>
      </c>
    </row>
    <row r="12" spans="1:10" x14ac:dyDescent="0.2">
      <c r="A12" s="17" t="s">
        <v>52</v>
      </c>
      <c r="B12" s="17" t="s">
        <v>51</v>
      </c>
      <c r="C12" s="17" t="s">
        <v>53</v>
      </c>
      <c r="D12" s="23">
        <v>1348960239</v>
      </c>
      <c r="E12" s="18">
        <v>633590290.13</v>
      </c>
      <c r="F12" s="23">
        <v>1982550529.1300001</v>
      </c>
      <c r="G12" s="18">
        <v>1982550529.1300001</v>
      </c>
      <c r="H12" s="18">
        <v>1828730338.25</v>
      </c>
      <c r="I12" s="19">
        <v>0</v>
      </c>
      <c r="J12" s="27">
        <v>1</v>
      </c>
    </row>
    <row r="13" spans="1:10" x14ac:dyDescent="0.2">
      <c r="A13" s="17" t="s">
        <v>52</v>
      </c>
      <c r="B13" s="17" t="s">
        <v>51</v>
      </c>
      <c r="C13" s="17" t="s">
        <v>57</v>
      </c>
      <c r="D13" s="23">
        <v>362390287</v>
      </c>
      <c r="E13" s="18">
        <v>693644087.75</v>
      </c>
      <c r="F13" s="23">
        <v>1056034374.75</v>
      </c>
      <c r="G13" s="18">
        <v>974493833.49000001</v>
      </c>
      <c r="H13" s="18">
        <v>897127113.75</v>
      </c>
      <c r="I13" s="18">
        <v>81540541.260000005</v>
      </c>
      <c r="J13" s="27">
        <v>1</v>
      </c>
    </row>
    <row r="14" spans="1:10" x14ac:dyDescent="0.2">
      <c r="A14" s="17" t="s">
        <v>52</v>
      </c>
      <c r="B14" s="17" t="s">
        <v>51</v>
      </c>
      <c r="C14" s="17" t="s">
        <v>54</v>
      </c>
      <c r="D14" s="23">
        <v>9071677449</v>
      </c>
      <c r="E14" s="18">
        <v>-2168136471.3400002</v>
      </c>
      <c r="F14" s="23">
        <v>6903540977.6599998</v>
      </c>
      <c r="G14" s="18">
        <v>8285836802.5799999</v>
      </c>
      <c r="H14" s="18">
        <v>7078710388.1400003</v>
      </c>
      <c r="I14" s="18">
        <v>-1382295824.9200001</v>
      </c>
      <c r="J14" s="27">
        <v>1</v>
      </c>
    </row>
    <row r="15" spans="1:10" x14ac:dyDescent="0.2">
      <c r="A15" s="17" t="s">
        <v>52</v>
      </c>
      <c r="B15" s="17" t="s">
        <v>51</v>
      </c>
      <c r="C15" s="17" t="s">
        <v>58</v>
      </c>
      <c r="D15" s="23">
        <v>567360456</v>
      </c>
      <c r="E15" s="18">
        <v>-43132208.840000004</v>
      </c>
      <c r="F15" s="23">
        <v>524228247.16000003</v>
      </c>
      <c r="G15" s="18">
        <v>524228247.16000003</v>
      </c>
      <c r="H15" s="18">
        <v>328960763.56</v>
      </c>
      <c r="I15" s="19">
        <v>0</v>
      </c>
      <c r="J15" s="27">
        <v>1</v>
      </c>
    </row>
    <row r="16" spans="1:10" x14ac:dyDescent="0.2">
      <c r="A16" s="17" t="s">
        <v>52</v>
      </c>
      <c r="B16" s="17" t="s">
        <v>51</v>
      </c>
      <c r="C16" s="17" t="s">
        <v>55</v>
      </c>
      <c r="D16" s="23">
        <v>242296574</v>
      </c>
      <c r="E16" s="18">
        <v>24782874.68</v>
      </c>
      <c r="F16" s="23">
        <v>267079448.68000001</v>
      </c>
      <c r="G16" s="18">
        <v>267022984.94</v>
      </c>
      <c r="H16" s="18">
        <v>229643157.63999999</v>
      </c>
      <c r="I16" s="18">
        <v>56463.74</v>
      </c>
      <c r="J16" s="27">
        <v>1</v>
      </c>
    </row>
    <row r="17" spans="1:10" x14ac:dyDescent="0.2">
      <c r="A17" s="17" t="s">
        <v>52</v>
      </c>
      <c r="B17" s="17" t="s">
        <v>51</v>
      </c>
      <c r="C17" s="17" t="s">
        <v>59</v>
      </c>
      <c r="D17" s="24">
        <v>0</v>
      </c>
      <c r="E17" s="19">
        <v>0</v>
      </c>
      <c r="F17" s="24">
        <v>0</v>
      </c>
      <c r="G17" s="19">
        <v>0</v>
      </c>
      <c r="H17" s="19">
        <v>0</v>
      </c>
      <c r="I17" s="19">
        <v>0</v>
      </c>
      <c r="J17" s="27">
        <v>1</v>
      </c>
    </row>
    <row r="18" spans="1:10" x14ac:dyDescent="0.2">
      <c r="A18" s="17" t="s">
        <v>52</v>
      </c>
      <c r="B18" s="17" t="s">
        <v>53</v>
      </c>
      <c r="C18" s="17" t="s">
        <v>52</v>
      </c>
      <c r="D18" s="23">
        <v>208878341</v>
      </c>
      <c r="E18" s="18">
        <v>-20045403.670000002</v>
      </c>
      <c r="F18" s="23">
        <v>188832937.33000001</v>
      </c>
      <c r="G18" s="18">
        <v>188716694.81</v>
      </c>
      <c r="H18" s="18">
        <v>158556609.12</v>
      </c>
      <c r="I18" s="18">
        <v>116242.52</v>
      </c>
      <c r="J18" s="27">
        <v>1</v>
      </c>
    </row>
    <row r="19" spans="1:10" x14ac:dyDescent="0.2">
      <c r="A19" s="17" t="s">
        <v>52</v>
      </c>
      <c r="B19" s="17" t="s">
        <v>53</v>
      </c>
      <c r="C19" s="17" t="s">
        <v>51</v>
      </c>
      <c r="D19" s="23">
        <v>1028257121</v>
      </c>
      <c r="E19" s="18">
        <v>-447302889.74000001</v>
      </c>
      <c r="F19" s="23">
        <v>580954231.25999999</v>
      </c>
      <c r="G19" s="18">
        <v>580933984.51999998</v>
      </c>
      <c r="H19" s="18">
        <v>500043746.31</v>
      </c>
      <c r="I19" s="18">
        <v>20246.740000000002</v>
      </c>
      <c r="J19" s="27">
        <v>1</v>
      </c>
    </row>
    <row r="20" spans="1:10" x14ac:dyDescent="0.2">
      <c r="A20" s="17" t="s">
        <v>52</v>
      </c>
      <c r="B20" s="17" t="s">
        <v>53</v>
      </c>
      <c r="C20" s="17" t="s">
        <v>54</v>
      </c>
      <c r="D20" s="23">
        <v>197412235</v>
      </c>
      <c r="E20" s="18">
        <v>1686853403.3399999</v>
      </c>
      <c r="F20" s="23">
        <v>1884265638.3399999</v>
      </c>
      <c r="G20" s="18">
        <v>1697934038.3299999</v>
      </c>
      <c r="H20" s="18">
        <v>1660460012.8599999</v>
      </c>
      <c r="I20" s="18">
        <v>186331600.00999999</v>
      </c>
      <c r="J20" s="27">
        <v>1</v>
      </c>
    </row>
    <row r="21" spans="1:10" x14ac:dyDescent="0.2">
      <c r="A21" s="17" t="s">
        <v>52</v>
      </c>
      <c r="B21" s="17" t="s">
        <v>53</v>
      </c>
      <c r="C21" s="17" t="s">
        <v>58</v>
      </c>
      <c r="D21" s="24">
        <v>0</v>
      </c>
      <c r="E21" s="18">
        <v>3623725.19</v>
      </c>
      <c r="F21" s="23">
        <v>3623725.19</v>
      </c>
      <c r="G21" s="18">
        <v>3524351.93</v>
      </c>
      <c r="H21" s="18">
        <v>3524351.93</v>
      </c>
      <c r="I21" s="18">
        <v>99373.26</v>
      </c>
      <c r="J21" s="27">
        <v>1</v>
      </c>
    </row>
    <row r="22" spans="1:10" x14ac:dyDescent="0.2">
      <c r="A22" s="17" t="s">
        <v>52</v>
      </c>
      <c r="B22" s="17" t="s">
        <v>53</v>
      </c>
      <c r="C22" s="17" t="s">
        <v>55</v>
      </c>
      <c r="D22" s="23">
        <v>210517923</v>
      </c>
      <c r="E22" s="18">
        <v>-38914450.479999997</v>
      </c>
      <c r="F22" s="23">
        <v>171603472.52000001</v>
      </c>
      <c r="G22" s="18">
        <v>170832815.80000001</v>
      </c>
      <c r="H22" s="18">
        <v>142702964.37</v>
      </c>
      <c r="I22" s="18">
        <v>770656.72</v>
      </c>
      <c r="J22" s="27">
        <v>1</v>
      </c>
    </row>
    <row r="23" spans="1:10" x14ac:dyDescent="0.2">
      <c r="A23" s="17" t="s">
        <v>52</v>
      </c>
      <c r="B23" s="17" t="s">
        <v>53</v>
      </c>
      <c r="C23" s="17" t="s">
        <v>56</v>
      </c>
      <c r="D23" s="24">
        <v>0</v>
      </c>
      <c r="E23" s="19">
        <v>0</v>
      </c>
      <c r="F23" s="24">
        <v>0</v>
      </c>
      <c r="G23" s="19">
        <v>0</v>
      </c>
      <c r="H23" s="19">
        <v>0</v>
      </c>
      <c r="I23" s="19">
        <v>0</v>
      </c>
      <c r="J23" s="27">
        <v>1</v>
      </c>
    </row>
    <row r="24" spans="1:10" x14ac:dyDescent="0.2">
      <c r="A24" s="17" t="s">
        <v>52</v>
      </c>
      <c r="B24" s="17" t="s">
        <v>53</v>
      </c>
      <c r="C24" s="17" t="s">
        <v>59</v>
      </c>
      <c r="D24" s="23">
        <v>225091144</v>
      </c>
      <c r="E24" s="18">
        <v>-33978184.530000001</v>
      </c>
      <c r="F24" s="23">
        <v>191112959.47</v>
      </c>
      <c r="G24" s="18">
        <v>191112959.47</v>
      </c>
      <c r="H24" s="18">
        <v>130206020.31</v>
      </c>
      <c r="I24" s="19">
        <v>0</v>
      </c>
      <c r="J24" s="27">
        <v>1</v>
      </c>
    </row>
    <row r="25" spans="1:10" x14ac:dyDescent="0.2">
      <c r="A25" s="17" t="s">
        <v>52</v>
      </c>
      <c r="B25" s="17" t="s">
        <v>57</v>
      </c>
      <c r="C25" s="17" t="s">
        <v>52</v>
      </c>
      <c r="D25" s="23">
        <v>752651468</v>
      </c>
      <c r="E25" s="18">
        <v>-505749354.50999999</v>
      </c>
      <c r="F25" s="23">
        <v>246902113.49000001</v>
      </c>
      <c r="G25" s="18">
        <v>246902113.49000001</v>
      </c>
      <c r="H25" s="18">
        <v>243985627.72</v>
      </c>
      <c r="I25" s="19">
        <v>0</v>
      </c>
      <c r="J25" s="27">
        <v>1</v>
      </c>
    </row>
    <row r="26" spans="1:10" x14ac:dyDescent="0.2">
      <c r="A26" s="17" t="s">
        <v>52</v>
      </c>
      <c r="B26" s="17" t="s">
        <v>57</v>
      </c>
      <c r="C26" s="17" t="s">
        <v>51</v>
      </c>
      <c r="D26" s="23">
        <v>7832704870</v>
      </c>
      <c r="E26" s="18">
        <v>-579837977.17999995</v>
      </c>
      <c r="F26" s="23">
        <v>7252866892.8199997</v>
      </c>
      <c r="G26" s="18">
        <v>7251350589.8199997</v>
      </c>
      <c r="H26" s="18">
        <v>7251350589.8199997</v>
      </c>
      <c r="I26" s="18">
        <v>1516303</v>
      </c>
      <c r="J26" s="27">
        <v>1</v>
      </c>
    </row>
    <row r="27" spans="1:10" x14ac:dyDescent="0.2">
      <c r="A27" s="17" t="s">
        <v>51</v>
      </c>
      <c r="B27" s="17" t="s">
        <v>52</v>
      </c>
      <c r="C27" s="17" t="s">
        <v>52</v>
      </c>
      <c r="D27" s="24">
        <v>0</v>
      </c>
      <c r="E27" s="19">
        <v>0</v>
      </c>
      <c r="F27" s="24">
        <v>0</v>
      </c>
      <c r="G27" s="19">
        <v>0</v>
      </c>
      <c r="H27" s="19">
        <v>0</v>
      </c>
      <c r="I27" s="19">
        <v>0</v>
      </c>
      <c r="J27" s="27">
        <v>1</v>
      </c>
    </row>
    <row r="28" spans="1:10" x14ac:dyDescent="0.2">
      <c r="A28" s="17" t="s">
        <v>51</v>
      </c>
      <c r="B28" s="17" t="s">
        <v>52</v>
      </c>
      <c r="C28" s="17" t="s">
        <v>51</v>
      </c>
      <c r="D28" s="24">
        <v>0</v>
      </c>
      <c r="E28" s="18">
        <v>66351128.289999999</v>
      </c>
      <c r="F28" s="23">
        <v>66351128.289999999</v>
      </c>
      <c r="G28" s="18">
        <v>62514989.869999997</v>
      </c>
      <c r="H28" s="18">
        <v>62514989.869999997</v>
      </c>
      <c r="I28" s="18">
        <v>3836138.42</v>
      </c>
      <c r="J28" s="27">
        <v>1</v>
      </c>
    </row>
    <row r="29" spans="1:10" x14ac:dyDescent="0.2">
      <c r="A29" s="17" t="s">
        <v>51</v>
      </c>
      <c r="B29" s="17" t="s">
        <v>52</v>
      </c>
      <c r="C29" s="17" t="s">
        <v>53</v>
      </c>
      <c r="D29" s="24">
        <v>0</v>
      </c>
      <c r="E29" s="18">
        <v>17849295.989999998</v>
      </c>
      <c r="F29" s="23">
        <v>17849295.989999998</v>
      </c>
      <c r="G29" s="18">
        <v>16311607.99</v>
      </c>
      <c r="H29" s="18">
        <v>16311607.99</v>
      </c>
      <c r="I29" s="18">
        <v>1537688</v>
      </c>
      <c r="J29" s="27">
        <v>1</v>
      </c>
    </row>
    <row r="30" spans="1:10" x14ac:dyDescent="0.2">
      <c r="A30" s="17" t="s">
        <v>51</v>
      </c>
      <c r="B30" s="17" t="s">
        <v>52</v>
      </c>
      <c r="C30" s="17" t="s">
        <v>54</v>
      </c>
      <c r="D30" s="24">
        <v>0</v>
      </c>
      <c r="E30" s="18">
        <v>3749818.13</v>
      </c>
      <c r="F30" s="23">
        <v>3749818.13</v>
      </c>
      <c r="G30" s="18">
        <v>3168320.59</v>
      </c>
      <c r="H30" s="18">
        <v>3168320.59</v>
      </c>
      <c r="I30" s="18">
        <v>581497.54</v>
      </c>
      <c r="J30" s="27">
        <v>1</v>
      </c>
    </row>
    <row r="31" spans="1:10" x14ac:dyDescent="0.2">
      <c r="A31" s="17" t="s">
        <v>51</v>
      </c>
      <c r="B31" s="17" t="s">
        <v>52</v>
      </c>
      <c r="C31" s="17" t="s">
        <v>58</v>
      </c>
      <c r="D31" s="24">
        <v>0</v>
      </c>
      <c r="E31" s="18">
        <v>278073.53999999998</v>
      </c>
      <c r="F31" s="23">
        <v>278073.53999999998</v>
      </c>
      <c r="G31" s="18">
        <v>278073.53999999998</v>
      </c>
      <c r="H31" s="18">
        <v>278073.53999999998</v>
      </c>
      <c r="I31" s="19">
        <v>0</v>
      </c>
      <c r="J31" s="27">
        <v>1</v>
      </c>
    </row>
    <row r="32" spans="1:10" x14ac:dyDescent="0.2">
      <c r="A32" s="17" t="s">
        <v>51</v>
      </c>
      <c r="B32" s="17" t="s">
        <v>52</v>
      </c>
      <c r="C32" s="17" t="s">
        <v>55</v>
      </c>
      <c r="D32" s="23">
        <v>209871974</v>
      </c>
      <c r="E32" s="18">
        <v>42594471.310000002</v>
      </c>
      <c r="F32" s="23">
        <v>252466445.31</v>
      </c>
      <c r="G32" s="18">
        <v>240171804.46000001</v>
      </c>
      <c r="H32" s="18">
        <v>232015829.09999999</v>
      </c>
      <c r="I32" s="18">
        <v>12294640.85</v>
      </c>
      <c r="J32" s="27">
        <v>1</v>
      </c>
    </row>
    <row r="33" spans="1:10" x14ac:dyDescent="0.2">
      <c r="A33" s="17" t="s">
        <v>51</v>
      </c>
      <c r="B33" s="17" t="s">
        <v>52</v>
      </c>
      <c r="C33" s="17" t="s">
        <v>56</v>
      </c>
      <c r="D33" s="24">
        <v>0</v>
      </c>
      <c r="E33" s="18">
        <v>1718426.06</v>
      </c>
      <c r="F33" s="23">
        <v>1718426.06</v>
      </c>
      <c r="G33" s="18">
        <v>1718426.06</v>
      </c>
      <c r="H33" s="18">
        <v>1718426.06</v>
      </c>
      <c r="I33" s="19">
        <v>0</v>
      </c>
      <c r="J33" s="27">
        <v>1</v>
      </c>
    </row>
    <row r="34" spans="1:10" x14ac:dyDescent="0.2">
      <c r="A34" s="17" t="s">
        <v>51</v>
      </c>
      <c r="B34" s="17" t="s">
        <v>51</v>
      </c>
      <c r="C34" s="17" t="s">
        <v>52</v>
      </c>
      <c r="D34" s="23">
        <v>618000</v>
      </c>
      <c r="E34" s="18">
        <v>5336.32</v>
      </c>
      <c r="F34" s="23">
        <v>623336.31999999995</v>
      </c>
      <c r="G34" s="18">
        <v>623336.31999999995</v>
      </c>
      <c r="H34" s="18">
        <v>623336.31999999995</v>
      </c>
      <c r="I34" s="19">
        <v>0</v>
      </c>
      <c r="J34" s="27">
        <v>1</v>
      </c>
    </row>
    <row r="35" spans="1:10" x14ac:dyDescent="0.2">
      <c r="A35" s="17" t="s">
        <v>51</v>
      </c>
      <c r="B35" s="17" t="s">
        <v>51</v>
      </c>
      <c r="C35" s="17" t="s">
        <v>51</v>
      </c>
      <c r="D35" s="23">
        <v>382888006</v>
      </c>
      <c r="E35" s="18">
        <v>87499624.810000002</v>
      </c>
      <c r="F35" s="23">
        <v>470387630.81</v>
      </c>
      <c r="G35" s="18">
        <v>470278882.5</v>
      </c>
      <c r="H35" s="18">
        <v>470278882.5</v>
      </c>
      <c r="I35" s="18">
        <v>108748.31</v>
      </c>
      <c r="J35" s="27">
        <v>1</v>
      </c>
    </row>
    <row r="36" spans="1:10" x14ac:dyDescent="0.2">
      <c r="A36" s="17" t="s">
        <v>51</v>
      </c>
      <c r="B36" s="17" t="s">
        <v>51</v>
      </c>
      <c r="C36" s="17" t="s">
        <v>53</v>
      </c>
      <c r="D36" s="23">
        <v>6815496729</v>
      </c>
      <c r="E36" s="18">
        <v>426018928.47000003</v>
      </c>
      <c r="F36" s="23">
        <v>7241515657.4700003</v>
      </c>
      <c r="G36" s="18">
        <v>7227414783.79</v>
      </c>
      <c r="H36" s="18">
        <v>7203103170.3400002</v>
      </c>
      <c r="I36" s="18">
        <v>14100873.68</v>
      </c>
      <c r="J36" s="27">
        <v>1</v>
      </c>
    </row>
    <row r="37" spans="1:10" x14ac:dyDescent="0.2">
      <c r="A37" s="17" t="s">
        <v>51</v>
      </c>
      <c r="B37" s="17" t="s">
        <v>51</v>
      </c>
      <c r="C37" s="17" t="s">
        <v>57</v>
      </c>
      <c r="D37" s="24">
        <v>0</v>
      </c>
      <c r="E37" s="18">
        <v>2359596.85</v>
      </c>
      <c r="F37" s="23">
        <v>2359596.85</v>
      </c>
      <c r="G37" s="18">
        <v>2359596.85</v>
      </c>
      <c r="H37" s="18">
        <v>2121596.85</v>
      </c>
      <c r="I37" s="19">
        <v>0</v>
      </c>
      <c r="J37" s="27">
        <v>1</v>
      </c>
    </row>
    <row r="38" spans="1:10" x14ac:dyDescent="0.2">
      <c r="A38" s="17" t="s">
        <v>51</v>
      </c>
      <c r="B38" s="17" t="s">
        <v>51</v>
      </c>
      <c r="C38" s="17" t="s">
        <v>54</v>
      </c>
      <c r="D38" s="23">
        <v>23349876648</v>
      </c>
      <c r="E38" s="18">
        <v>5910816626.75</v>
      </c>
      <c r="F38" s="23">
        <v>29260693274.75</v>
      </c>
      <c r="G38" s="18">
        <v>29257994963.459999</v>
      </c>
      <c r="H38" s="18">
        <v>28194279985.299999</v>
      </c>
      <c r="I38" s="18">
        <v>2698311.29</v>
      </c>
      <c r="J38" s="27">
        <v>1</v>
      </c>
    </row>
    <row r="39" spans="1:10" x14ac:dyDescent="0.2">
      <c r="A39" s="17" t="s">
        <v>51</v>
      </c>
      <c r="B39" s="17" t="s">
        <v>51</v>
      </c>
      <c r="C39" s="17" t="s">
        <v>58</v>
      </c>
      <c r="D39" s="23">
        <v>607747413</v>
      </c>
      <c r="E39" s="18">
        <v>3334023.74</v>
      </c>
      <c r="F39" s="23">
        <v>611081436.74000001</v>
      </c>
      <c r="G39" s="18">
        <v>611081436.74000001</v>
      </c>
      <c r="H39" s="18">
        <v>611081436.74000001</v>
      </c>
      <c r="I39" s="19">
        <v>0</v>
      </c>
      <c r="J39" s="27">
        <v>1</v>
      </c>
    </row>
    <row r="40" spans="1:10" x14ac:dyDescent="0.2">
      <c r="A40" s="17" t="s">
        <v>51</v>
      </c>
      <c r="B40" s="17" t="s">
        <v>51</v>
      </c>
      <c r="C40" s="17" t="s">
        <v>55</v>
      </c>
      <c r="D40" s="24">
        <v>0</v>
      </c>
      <c r="E40" s="18">
        <v>702697.66</v>
      </c>
      <c r="F40" s="23">
        <v>702697.66</v>
      </c>
      <c r="G40" s="18">
        <v>702697.66</v>
      </c>
      <c r="H40" s="18">
        <v>702697.66</v>
      </c>
      <c r="I40" s="19">
        <v>0</v>
      </c>
      <c r="J40" s="27">
        <v>1</v>
      </c>
    </row>
    <row r="41" spans="1:10" x14ac:dyDescent="0.2">
      <c r="A41" s="17" t="s">
        <v>51</v>
      </c>
      <c r="B41" s="17" t="s">
        <v>51</v>
      </c>
      <c r="C41" s="17" t="s">
        <v>59</v>
      </c>
      <c r="D41" s="24">
        <v>0</v>
      </c>
      <c r="E41" s="19">
        <v>0</v>
      </c>
      <c r="F41" s="24">
        <v>0</v>
      </c>
      <c r="G41" s="19">
        <v>0</v>
      </c>
      <c r="H41" s="19">
        <v>0</v>
      </c>
      <c r="I41" s="19">
        <v>0</v>
      </c>
      <c r="J41" s="27">
        <v>1</v>
      </c>
    </row>
    <row r="42" spans="1:10" x14ac:dyDescent="0.2">
      <c r="A42" s="17" t="s">
        <v>51</v>
      </c>
      <c r="B42" s="17" t="s">
        <v>53</v>
      </c>
      <c r="C42" s="17" t="s">
        <v>52</v>
      </c>
      <c r="D42" s="24">
        <v>0</v>
      </c>
      <c r="E42" s="18">
        <v>352149.86</v>
      </c>
      <c r="F42" s="23">
        <v>352149.86</v>
      </c>
      <c r="G42" s="18">
        <v>352149.86</v>
      </c>
      <c r="H42" s="18">
        <v>352149.86</v>
      </c>
      <c r="I42" s="19">
        <v>0</v>
      </c>
      <c r="J42" s="27">
        <v>1</v>
      </c>
    </row>
    <row r="43" spans="1:10" x14ac:dyDescent="0.2">
      <c r="A43" s="17" t="s">
        <v>51</v>
      </c>
      <c r="B43" s="17" t="s">
        <v>53</v>
      </c>
      <c r="C43" s="17" t="s">
        <v>51</v>
      </c>
      <c r="D43" s="24">
        <v>0</v>
      </c>
      <c r="E43" s="18">
        <v>3000942.07</v>
      </c>
      <c r="F43" s="23">
        <v>3000942.07</v>
      </c>
      <c r="G43" s="18">
        <v>3000942.07</v>
      </c>
      <c r="H43" s="18">
        <v>3000942.07</v>
      </c>
      <c r="I43" s="19">
        <v>0</v>
      </c>
      <c r="J43" s="27">
        <v>1</v>
      </c>
    </row>
    <row r="44" spans="1:10" x14ac:dyDescent="0.2">
      <c r="A44" s="17" t="s">
        <v>51</v>
      </c>
      <c r="B44" s="17" t="s">
        <v>53</v>
      </c>
      <c r="C44" s="17" t="s">
        <v>54</v>
      </c>
      <c r="D44" s="24">
        <v>0</v>
      </c>
      <c r="E44" s="18">
        <v>14406966.66</v>
      </c>
      <c r="F44" s="23">
        <v>14406966.66</v>
      </c>
      <c r="G44" s="18">
        <v>1886843.41</v>
      </c>
      <c r="H44" s="18">
        <v>1886843.41</v>
      </c>
      <c r="I44" s="18">
        <v>12520123.25</v>
      </c>
      <c r="J44" s="27">
        <v>1</v>
      </c>
    </row>
    <row r="45" spans="1:10" x14ac:dyDescent="0.2">
      <c r="A45" s="17" t="s">
        <v>51</v>
      </c>
      <c r="B45" s="17" t="s">
        <v>53</v>
      </c>
      <c r="C45" s="17" t="s">
        <v>58</v>
      </c>
      <c r="D45" s="24">
        <v>0</v>
      </c>
      <c r="E45" s="19">
        <v>0</v>
      </c>
      <c r="F45" s="24">
        <v>0</v>
      </c>
      <c r="G45" s="19">
        <v>0</v>
      </c>
      <c r="H45" s="19">
        <v>0</v>
      </c>
      <c r="I45" s="19">
        <v>0</v>
      </c>
      <c r="J45" s="27">
        <v>1</v>
      </c>
    </row>
    <row r="46" spans="1:10" x14ac:dyDescent="0.2">
      <c r="A46" s="17" t="s">
        <v>51</v>
      </c>
      <c r="B46" s="17" t="s">
        <v>53</v>
      </c>
      <c r="C46" s="17" t="s">
        <v>55</v>
      </c>
      <c r="D46" s="24">
        <v>0</v>
      </c>
      <c r="E46" s="18">
        <v>4804883.9000000004</v>
      </c>
      <c r="F46" s="23">
        <v>4804883.9000000004</v>
      </c>
      <c r="G46" s="18">
        <v>3204883.67</v>
      </c>
      <c r="H46" s="18">
        <v>3204883.67</v>
      </c>
      <c r="I46" s="18">
        <v>1600000.23</v>
      </c>
      <c r="J46" s="27">
        <v>1</v>
      </c>
    </row>
    <row r="47" spans="1:10" x14ac:dyDescent="0.2">
      <c r="A47" s="17" t="s">
        <v>51</v>
      </c>
      <c r="B47" s="17" t="s">
        <v>53</v>
      </c>
      <c r="C47" s="17" t="s">
        <v>56</v>
      </c>
      <c r="D47" s="24">
        <v>0</v>
      </c>
      <c r="E47" s="19">
        <v>0</v>
      </c>
      <c r="F47" s="24">
        <v>0</v>
      </c>
      <c r="G47" s="19">
        <v>0</v>
      </c>
      <c r="H47" s="19">
        <v>0</v>
      </c>
      <c r="I47" s="19">
        <v>0</v>
      </c>
      <c r="J47" s="27">
        <v>1</v>
      </c>
    </row>
    <row r="48" spans="1:10" x14ac:dyDescent="0.2">
      <c r="A48" s="17" t="s">
        <v>51</v>
      </c>
      <c r="B48" s="17" t="s">
        <v>53</v>
      </c>
      <c r="C48" s="17" t="s">
        <v>59</v>
      </c>
      <c r="D48" s="24">
        <v>0</v>
      </c>
      <c r="E48" s="18">
        <v>775916027.94000006</v>
      </c>
      <c r="F48" s="23">
        <v>775916027.94000006</v>
      </c>
      <c r="G48" s="18">
        <v>550772890.65999997</v>
      </c>
      <c r="H48" s="18">
        <v>600464158.5</v>
      </c>
      <c r="I48" s="18">
        <v>225143137.28</v>
      </c>
      <c r="J48" s="27">
        <v>1</v>
      </c>
    </row>
    <row r="49" spans="1:10" x14ac:dyDescent="0.2">
      <c r="A49" s="17" t="s">
        <v>51</v>
      </c>
      <c r="B49" s="17" t="s">
        <v>57</v>
      </c>
      <c r="C49" s="17" t="s">
        <v>52</v>
      </c>
      <c r="D49" s="23">
        <v>1942147497</v>
      </c>
      <c r="E49" s="18">
        <v>-98811203.409999996</v>
      </c>
      <c r="F49" s="23">
        <v>1843336293.5899999</v>
      </c>
      <c r="G49" s="18">
        <v>1653331456.8099999</v>
      </c>
      <c r="H49" s="18">
        <v>1638968767.8900001</v>
      </c>
      <c r="I49" s="18">
        <v>190004836.78</v>
      </c>
      <c r="J49" s="27">
        <v>1</v>
      </c>
    </row>
    <row r="50" spans="1:10" x14ac:dyDescent="0.2">
      <c r="A50" s="17" t="s">
        <v>51</v>
      </c>
      <c r="B50" s="17" t="s">
        <v>57</v>
      </c>
      <c r="C50" s="17" t="s">
        <v>51</v>
      </c>
      <c r="D50" s="23">
        <v>5933509701</v>
      </c>
      <c r="E50" s="18">
        <v>4022782.66</v>
      </c>
      <c r="F50" s="23">
        <v>5937532483.6599998</v>
      </c>
      <c r="G50" s="18">
        <v>5937532481.2399998</v>
      </c>
      <c r="H50" s="18">
        <v>5937531448.2399998</v>
      </c>
      <c r="I50" s="18">
        <v>2.42</v>
      </c>
      <c r="J50" s="27">
        <v>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2.75" x14ac:dyDescent="0.2"/>
  <cols>
    <col min="1" max="1" width="11.42578125" customWidth="1"/>
  </cols>
  <sheetData>
    <row r="1" spans="1:1" x14ac:dyDescent="0.2">
      <c r="A1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D M f 2 t 8 f P z 1 9 f f L q 7 O U b / P H p d J y e E g q z K j 1 e Z u U / + t e 3 x b R K Z 3 l 6 e l H n T d W k J 2 X W F O f p s / V y S k P P y s d 3 / d c f P 3 v 1 5 Y s 3 p y + e / v 7 a 5 + 9 / 9 u L Z l 0 c P 7 u / s j I l I 4 7 3 d n U 8 f 3 4 0 3 e v z m 9 3 9 6 / O b 4 5 a s v f / L s 6 e k r w v b 1 q 9 / / 9 e / d + f D F 8 R e n R 0 9 f / v 4 0 A v 6 V x v Q T X 5 2 + f k P D O P u C / n r 1 e / / + v / f z 1 7 8 / / 3 H 2 5 Z P v v P j i a O f Z V 9 T X 7 / 9 T p 2 / O q O m b 4 8 d 3 9 Q t u 8 O b 3 f p P e P X r 8 + q s v j p 8 8 P z 3 6 v R / f N b 8 + P n v 9 + 7 9 + 8 + q r k z d f v T p F m + P f + + z 1 0 e / z + C 7 / f P z y y 9 d n b 4 5 2 a C a I 6 P z 7 4 5 N v H / / k 8 9 / / V C D K H w q e / 8 A v L 7 5 8 e v r 7 S / / 8 + V d f f M W f v 3 x + + p O n 2 o I Q e I 3 f 0 O z l q 9 c v 3 h z t C c 7 y x 2 N C 6 s 3 v / / w n n 1 P n h K 3 5 4 / G 3 X / 0 + v / / x y Z u z n 2 R k v 3 1 2 K l 0 o k f E r k f L 0 z Z f A m R + a O / n g 8 e v f / 8 3 v 8 / L o D U H j X + h v 6 i 1 C O P n 8 M e j 7 6 o j / x i / 0 9 + n z N 1 + d P d 1 l S u o f e 4 y F A P z 2 4 7 v 6 G z 4 h G P q d g t H f 8 I k H y P 4 l k H w K P T 0 9 e + o N Q z 9 4 f P I l 4 f v i 1 Z F 8 a v 7 C x 2 + O z 1 6 8 / v 1 / r 9 / n G d 7 / / O z 1 m 5 e Q F f k F f x + / e f P q T O g l J P z 9 X 5 8 + P z 0 B U 3 u f A e K Z + Q z k 5 t n k y b c k f / b 8 + H P I l / v D z I D 5 x v 9 T p 8 R 8 5 f 3 1 m P 5 9 I 7 D x j f e X f P N a / 9 r R 7 8 z f 5 l s i N n D S v 4 i 8 P I 7 n p 8 f P C O n X L 4 9 + n P j Y / W W / O f k 2 z + H L L 0 8 A m X 8 + l l k g q t 5 7 c f D 0 4 P 5 P v r j / + x x 8 + 9 7 z Z 3 v 3 X z 1 7 9 u l z E h l t g d 4 + 3 z t K 8 e y k 6 e 5 u u s f Y 0 W e P 3 3 z 7 O 2 8 U o c / 3 8 c s b n k 9 m 9 C + O f 2 / 5 C 3 2 6 P x 5 / c f b C + 9 z + A d K / N l N A 4 z x 9 r d R / D S y Z 9 P j t 8 W u i N P f 0 e 7 9 5 / e 1 n z y H b 5 l d 8 9 s V T + x n / i s + e f 2 4 / 4 1 9 J C Z F M n Z y + f v 3 7 f 0 F z z b Q x j G E / + e L 0 i y e n r 7 r t C I t X R H f G 7 S l J z 9 n z 3 5 / e C d g K T Y i 1 h B n d H 6 S c f T U 2 q N N e / / 4 n b 1 6 R f J 4 8 P 3 5 9 / P S L D 9 J r + G k 1 2 s O f f Y 2 2 / 0 P R a L 9 X T K P 1 y P Y j r f Z z o t W M 5 v p / o V Z 7 + v x l T 6 v t q V b 7 f 5 d O + 3 0 i O u 3 3 e S + d B u e i 8 8 n / S 3 X c 5 6 d f f n M 6 7 o f g t f 2 / R M c x 2 X 6 k 4 3 6 k 4 z o 6 7 v X u t w d 1 3 L 0 f 6 b g f v o 5 7 f X r y 6 v T N N 6 b i d n d + 9 l X c 5 z / 3 K s 5 Q 7 U c a 7 k c a L t R w J z t v f u 8 h D b e 7 / / 8 m D f d 7 R z T c 7 / 3 / Q w 1 H U 3 1 6 c v K N a b i d v Z 9 9 D f f / A i f O U O 1 H G u 5 H G q 7 j w / 0 + T 3 c H f b g f a b i f A w 1 3 + u L N 2 d N n p 0 + / O R 1 3 7 + e F j n N 0 + 5 G W + 5 G W C 7 X c 6 f 6 X z w e 1 3 P 0 f a b k f m p Y 7 + f 2 P X 5 0 e k 7 Q + O 3 t x / P z s w 5 R c Z C X 1 J n f u 6 P N q U u T 1 s k r H 4 / T L t s 6 a 9 E W l S 9 L F N J v R 3 / n S r E 3 n T X q 8 b P O 6 q G j l m i T V A n l / b X n 0 F e S f f x O t + U N c l I 1 p z f 4 8 / H x U m u C w 3 m c / 1 2 p 0 7 / + N a v S L z 9 9 8 9 / T s 9 c v n g 2 p 0 9 / 9 V i x o / b 9 Q o / U 4 Q v 2 k 1 + r P i M f 6 / V w c a I v 5 8 1 I H e Z z 9 X G u / e / 4 s 1 3 k / + 3 v c H N d 7 / q 5 Y 4 / n + u 8 W y Y 9 / z L k w 9 2 H F k 7 G V 2 3 / 7 O h 6 / D b / 6 u i Y 0 u 2 H + m 4 n x M d Z / T Y / 6 t 0 n A b H T 3 Y G d V z 6 6 Y 9 0 3 A 9 f x 3 3 x 1 Y u z k 7 O X 3 5 y O u / / z Q s d Z s v 1 I x / 1 I x 3 V 0 3 L e f v B z U c Q 9 + p O N + O D o u u s T + 9 N u 7 m x Q d a x l P v 2 H g w d 8 S w / 7 e v R h 2 9 2 d D 5 0 V j W M b 2 J o U H D L 2 / N i g / B m c E w 6 o h K x w 3 a T H 9 L d B e + t v P t t b C G I O / 3 1 O H f d 1 8 H D i + 8 4 m n 5 X Y G t d z O s J a z l u e H o e X 8 v 5 x m w 8 9 N O k 0 k J 9 R p q d F p u + n / m / J x + i s 0 m P 4 K x Y V f Q 0 X F Q / 9 / h a r y / Y p X p 5 9 / a I 4 N P 6 1 m + v R n Q z P h t / 8 3 Z N V 6 V P u R M / Y j Z 6 z j j L 1 4 8 X D Q G T v 4 f 5 H a + v + 1 M + b L 6 u u v n r w + P X n 1 z a m 4 B z / 7 K u 7 / B Q G n J d u P d N y P d F x H x 7 3 5 f d 4 M 6 r i H j + / + S M f 9 s H X c V y 9 e n b 5 + + c 2 p u I O f F y r O U O 1 H G u 5 H G i 7 U c M 9 2 j p 8 O L o 3 u / M i L + 8 Y 1 3 F 3 + l z o B d q / 4 c + r l 1 F N 3 N + f X W C F R w y / 3 3 v z E 3 p f 3 f + r B s 9 / r 3 k 9 + 9 e a 7 J 6 d P X 3 7 3 F R F A G k g 7 I s b R 8 a q u J t m s 0 m / w U S z F 9 u 2 z p 0 9 P X y g R e G 6 O n t H U m d 8 f v z x + d S q J s q e v z p 4 / f / 2 G 2 P 3 o l I b k / n r 8 7 e P X T 0 + f H X / 1 / M 3 T L 0 + + E v 5 4 + e L 4 C 6 b i k + P X p 0 9 B u D f P v / z 8 y + A T q 1 X t J y d f f v H y 7 G n 4 m q r n u x 3 S f c O U f P p y 7 z u / 1 4 s X 3 / n J Y U q m n 7 9 6 G a X m X o e a R 7 8 P m I F / 2 0 j V T d O p L X y q P 9 9 E d c 5 S h p / 8 f 3 Y W 3 v z k s w 2 z 8 O 2 i a a P T c O 8 2 0 / D 6 R 9 O w e R o + 3 9 t / + s X e T / 3 E k + d n L 9 5 X r e x 3 Z + D 3 v p 0 g d N T L / 8 8 p b F n s J + 7 d + / Y G R n + Z 1 + n L O m / W q y i x 3 d L w + 2 m d n y e 6 / M u d T 3 9 q s y 6 3 B I 6 S 1 + V 6 v w l t I l P 9 8 0 + b g A D f / s 5 X 3 9 n 5 / M H L n 7 g F r w 9 r d 5 e Y + t F 8 f P 3 5 c N r 9 y 5 + K 6 Z 7 F q i y y a V E t a S q u 0 1 f 5 b D 2 V v 6 J z c v B h b u T / z 2 n t m O 3 h s 9 0 + r b + o Z s V 5 M R 2 y p Q 8 / j L b / / 1 L r T 9 9 8 t f / 8 J 3 / i z f 3 f 5 8 3 u t 1 / 3 a f m y b a v U K p N Z X q a r v C 4 q K B Y 2 o O u 8 a b M y 3 X r + 9 N m d r Z d Z n T n i 3 4 l R H 2 H w N 6 l t m A F + H m u b L 3 a / e N 6 f t a f 5 Z b 6 8 G B C A 3 Q + M U X / e k P b B 7 3 M / I h D Z I F 2 7 0 e q P 6 B q n 6 + l D E + 1 7 d H 2 9 n p z + d F 5 P i w H i d m P Q H x E 3 U I j 7 P / n k J x 5 + 8 f u 8 e P P m 9 U 6 f u M / + 0 b + 1 X q z L L N 2 P 0 r Y b X X 6 T t G V Y P / u 0 v M v / U k 5 a l j 3 4 F y 9 V + + D 0 u / s n O 7 / X g 3 u / 1 6 v v f P G d F 8 e v v v 1 7 / + Q r l 6 p 9 e v r 6 5 N X Z y z D D D a 7 Q 3 z h r D g I Q F 5 p f H 5 / + 3 i f H T 1 6 / k p S s + 8 N f a T n 5 / Y l e x 7 R m 8 O z s x f H z s 6 d u C k G r s x N 0 R m 9 S 6 h z p 0 J e / / 8 n p 8 + f m M / 7 g z V e U 6 V f 4 / i f c 4 v g Z r X d Q 1 v 7 k + D l D 4 h w / N 6 J V 2 N + f F i l o C l 6 H X 3 z 5 5 t u U c B c C G j L d 5 X + f H Z 8 I 6 f i X 2 5 P u z E 6 b t 2 z w 5 v Q V G B n Z U P 4 V 0 N 9 8 + U o / 0 j / 0 Q y b m j v l U S E u p 4 C 9 f v q E 8 y S l e o S + 9 D x 6 / P v v 8 x d E Z f Y a f j + n j o y e 0 r o i f j 5 9 / + V 2 s H O A H s f L n 3 8 Z y E f / E N 8 Q 5 + i V + 4 + / x i z b h z + g 7 s / p g f n 3 8 + t t n z 4 h Z v 4 t x o a F b 0 9 D f p Q X + R B N q + Q Y Z 8 6 P P q 0 m R 1 8 u K Q c l H / L 7 8 + m V b Z 0 3 6 o k p P y q w R h 4 n + z p f p s / V S o 4 T j Z Q t X i 8 N o 9 + L j 7 x 7 r D H 5 x e v r t N 4 K V L n C 5 Z R Z J m p s 1 F / q V X 0 Y b b x H M X 3 v Z i S 7 F s K C 7 Z Z i d c F F G f n e L f L w o x 5 z w / P S V W a 3 Y 4 a U V 8 6 e w H b P Y X f 7 3 + M 0 r Y T v + x R O d p 6 9 1 u e 3 k + f H r z 0 + / d K K j f H b 0 U 1 9 8 9 e L s 5 I x s i f l E v n o j C F l / v + d x e r k z w J S 1 x L 1 g Y f F n Y 7 1 J J M b K 3 o e M / P m X J 6 J O / v 8 0 8 l u N n K z P 2 d N n p z 8 f h / 7 q 9 H M S z / / f D v z 1 6 c m r 0 z e R c U P Z / P 9 2 1 P T e 6 c l J f 9 Q 7 L 7 / 6 / b 8 N Z + f n 3 c h / 6 v j z V 1 + 9 P P 7 / r 4 S T c w Z e / / k 4 5 4 N D / / / 9 p H / 1 g v z x l 5 G B W 5 L 8 v B u 4 6 v u f b + M 2 e u / / u + O + y / + e w J 3 n I B K / S L v d T U k J 0 0 T b 7 v E w o 4 9 p u 3 f 0 + M V X X / z + r 8 n Z 5 e Q B / n h J 1 G P E v n h J i Y Y z j o R e c n C B 3 0 6 + + u I r / o V 8 h s 8 R b 1 L 0 x b 8 9 f k G C 9 s q O T 0 a + + + C b I t P v h W D 5 8 V 3 8 0 M j 6 Z u q Y 9 d Q X b 3 7 y 2 f 8 b q f P p z y F x P g + T s B 9 G H H T u / r B 0 g v T Y 3 7 8 R i u 3 e / z k k W W d 9 / s N I 9 r P B T w 9 / 7 o j z t L P K 9 f 8 + 4 i C / / X N F n W 5 q / s O o 8 8 O T t p 9 L B W V X I F 9 + 9 9 X v / a E k + 9 l g q P 3 / N x D n J + 7 d + / b / G 4 l z 8 H N I H C d s v H T 7 Y c T 5 4 Q n b z y U / W Z I 9 / / K n P p i f f n g k 2 / 0 5 J J k T w Y f P d j + U Z D 8 b I o j V 8 p 8 z 6 j i G O n v x w d r 7 h 8 Z Q / + + I V l 5 8 5 y c / l G I / G / z 0 c + 1 6 f / s 7 X 3 1 n 5 / M H L 3 / i / 4 3 E 2 T U U + F m i z l 3 + 9 + m r M 1 m + f v m K l t J P X w v V X r 7 6 8 i W t / / H f e F k f o A Q g P 3 n 8 / C s e 8 9 1 u 4 w 0 v 7 + 1 + y M t 7 H / L y v Q 9 4 + d 6 H j H n / g 1 7 + E I L t + w R j V p P f 3 g + I T 7 i v C W R 3 5 w N o s L v z A T T Y 3 Q l o s P v 1 s P 8 A 3 t n d 2 f c R 2 P 9 6 C N z / E A Q + / Z C X H 4 S z f + / F w d O D + z / 5 4 v 7 v c / D t e 8 + f 7 d 1 / 9 e z J l 5 + + + X q j O v g Q x B 4 G i H 0 t B H Z D + f h 6 M D 6 E N 3 a / A d 7 Y + x D R + h B 9 v G e E W p D + v b 8 G 9 v s 7 H w 7 j / j c A 4 + E 3 A 8 M n 5 t G n 4 3 v p S Z k 1 x X k x z a b F P / q 3 L t N n 6 + W 0 q J Z Z m W 4 9 K + h H M c t m 6 b V 8 T N / f + X q 9 d p R 8 R E J P n n 7 7 6 y i + h z s B b 3 1 N q g Q s 9 n V g 7 O L / G 8 d 4 v P P i / p d P H 3 5 N 2 D f T 7 + t p O M A O b O d P / e S r 5 7 / / F y 9 3 v s Z c A F a g K 3 7 q 2 R e / v w H 3 + / / E z t 7 B 1 4 P p 2 5 W j 4 6 c / + c V z a v d T X w + W b 2 Y A 6 + w n z 0 5 / n 1 f H X w 9 Y a H b u 3 d 3 Z v b u 3 s / v w 6 w H z 7 Y w H L N 3 b e b R L / / u a t A s M 0 A 9 F 2 n c 7 3 n d 3 L L u P 4 O V + H a i B f H 3 g 3 H W s 6 t 7 d n f u C 4 u 6 n j 3 Y f f G 0 U O 2 7 o 7 p h g H o z H 1 B 3 / N g z 0 r o 1 q f v J Y F 3 / 5 l 5 9 8 c U y r u q c v 3 p w 9 P X 5 K r + N P N K H w S f x E / u 3 x T 7 4 8 f v W a o q S X 9 J H + + v j 1 2 e c v j s 4 e 3 + W f j 7 9 8 + e b o l M J H / H z 8 / M v v H n 1 + + g W t E + M 3 / P n 7 n / 7 e b 9 x H / B e t D X / + b Z h b / M Q n H B B + + d 0 3 f k v 8 o R / + / s 9 p + R h x h P c n v / t G X t V f + f M d r D e 7 P x 9 / + 9 X v Y 1 r x b 7 a R + + v x T 2 q L n z S f Q P H b P x 5 / + / T 5 y 9 / / + C e P z z h I / O L 1 5 7 / / C 4 4 p 7 f L 5 F 7 / / 8 a t T 4 h a z Z o 5 x n n z B U e h d S + 8 O 4 X / y 9 P f / y b P f / 8 s n v z 9 N F I X M r 3 / / Z 2 c v 3 n 8 W 0 A X R X e m n P w x F h 6 n s f j P k + H 8 n Z V 9 + 9 f s / e f o 5 c e j X p O 3 p d 0 5 f n Z y d n H 3 5 t Y i 7 g c V h 1 Q M G 1 w 9 u Y u / / j x D + p 5 h w L 9 + 8 J 9 m P X x l u v p n Y Z x u J / e S N R + y d 3 e 3 T F 6 c d g n s f O q J T d n b 7 6 d m J 0 M v R P / h Y W q u C 8 a C 8 c R 9 v 0 j c B r D e m Y / + l H / J c f U 0 h 2 T k j j f P 6 h O b r / e f q / + d a x 9 J l I z n v 8 r / f P n 7 x F K n 0 n X v k / + k f j 1 + / O X 5 D P 9 5 Q C v T 3 / 4 m v T l / 9 P k D Q + + v x 2 Y u X X 7 3 5 4 s u n p 8 i N u z 8 k Z / n 8 7 D V j f / L V q 9 / r p / D L 6 1 d P A W + P M o D b O / v b e 9 S T f v S Y 0 D z 7 S W 7 z 1 U v I 3 e v f / w v 6 5 / j z U w v l 9 V d f c H r 0 9 3 / 1 5 X d f I 7 c f f u C + P / n y + V d f v H i N + e 9 9 9 v g r I u / v f 3 z y 5 o x U K 9 4 D Z P 8 z b Y i P X / z + J 9 8 m X v n 9 v 3 w h P Z D j 0 v 3 I b 0 N v v u a V i M 5 H 1 O b 1 m 1 d f n d i X u E 3 4 k d + G X 9 o N 2 g i c 1 9 + m 2 X v 6 J S W e y d c B f d 4 c M 1 0 6 H x 8 r u c K P i c r S G j B 3 f 3 / D I c N R Z t h Q 3 t v T P z 1 A r 8 + e / v 5 n L 5 6 e / t 5 H 7 h 3 3 m W l F S X Z 8 + O z s 9 8 b o + x 8 a 8 O 5 N 0 8 z / z L S K Q A s + f I z B Y h Z e f C 7 J / N P v 2 r k + e 0 H u 5 d l T / v X 1 i y / f U F b 9 z e / D Q n h M R P p 9 a D 5 e n S G 4 9 f 9 E H 8 y k d 1 + d E t + / J l V J H P r V c / r 5 x f H v / f s z F v I L / / 3 7 m L 9 / H 3 5 D G p I j + + w Z + n n 1 E 8 z m I j + R 6 E 8 F i 3 + Q 8 T / 9 r m 3 N f / 3 + b 1 Q T n b 1 4 R p P 7 J I h G 7 W e P P z 9 9 8 d W L M 3 a 7 B 2 N s 2 + Y x L R 4 8 J z n 7 4 u x N + q 4 p H i 2 L 8 r O P 2 n q d f 4 S O W I D O v m T d Z H 9 / / B q 6 4 + z 4 y f P T k y 9 f v D k + e 3 F K O s T + + v u L A o l A e / N 7 k z v z n d O T N 3 j / 9 2 d X / 3 W k 2 d 0 o / L u v X r / 6 / V / / 3 s z M R N C f P H v K n 7 7 p f P D m 9 z 8 j H Y U w R J r j L + K C b J E f g X q n z 0 8 h E 7 8 / 5 B m f P Q 4 i F W p r o o 7 f R 1 / i z 8 i y n J o X z p a z / B 3 o I b 8 8 / s m s X P d g y 4 f U J o Q Y 6 + D V K f H 3 q 9 / / + P X r 0 y + e P P 9 9 N n f z 5 P T d 8 W x W L E f p T + Z 1 Q 4 H p Z w 8 o d T b e H e + M d 0 b p y b p s 1 3 X + 2 T J f t 3 V W j t K X 6 0 l Z T H + v / P p N 9 T Z f f v Z w 7 9 P s 0 7 2 d g + n k / P 7 B J J t 8 H T x P n h O m m 5 G c V o t x k 6 3 G k 2 K c t + O M o u b r H + T 1 O A P i Y x r B W Z s v 3 u T v 2 t M y X + T L 9 r 2 w Y O k 2 s 7 0 Z j a c v f / / d 9 4 J 9 + n u T L N x i r m k I T 4 9 / r 7 3 v v v j u V 7 / P 0 9 c / 9 X s / 3 f v i + N n L B z 9 x n 8 T 9 v T p 8 / e 3 T 0 z e b + / p 0 O h 7 K S L x X V 0 9 P 4 f L 8 / q + / f f z y 5 t G 9 v v c T z x 5 8 9 / 6 D e z / 5 5 X d / r 4 P X B / c f / F 6 7 z 9 + 8 / P L b 7 9 X l K 6 j g z X 3 9 b s e / 2 + 4 j / P N e g J + e v X 7 5 / P j 3 + f 2 h m M 9 O S O s / f 3 P 6 a j N P s l p 5 D 9 D P v n z 1 x f G b b x Y m V M T v r z r i B g n 6 h W V 7 + H u 8 W 5 T p p U r 5 R y T h H 6 X 5 c l q R D F 1 8 9 t G 6 P d / e / f S j 3 + M X X r S H v 3 G C 5 q / z u q D 0 1 A 9 y T 7 J S A r F s H p G G / e y j e d u u H t 2 9 e 3 V 1 N b 6 6 N 6 7 q C 0 r n U N r p 9 / 7 i + e v p P F 9 k 2 8 W y a b P l l F S w e W t 2 8 1 s f C Q J p C h T e X K 9 y / P 2 T G a E y K X N 8 d t d 8 a B q d P e U m x 6 9 Y / f / + z o H n 1 v K t a c v E M A B I i 3 G T 4 E M Z + 9 3 Y 4 P H 1 e 7 H V 8 V d v K M L e L I / v O + c n x y 9 h M t 8 b 5 l 3 f L B n L J 6 Z s s 1 3 b / 1 m 0 a / v v R c 4 f 2 b X 3 w e L / J X b t J 7 5 9 8 O L 0 5 X f e f P H F s 6 e / z + / 9 1 e f f + X 1 + 7 5 / a O T s + e f 1 e H f 6 / 1 a 4 9 v P f 7 v H 7 + e 3 1 7 7 2 D v 8 x d P 3 r z 5 i S + + c 3 z y x Y N P s W z 4 H l 3 e x q 6 d w K 6 d / M i u / f / K r p 1 U D K r d Y N c k o 3 G T K c N Q / t 9 m y 2 6 e 5 x + 6 L b v / s 2 j L 7 r + X Z P 7 I l r 0 P F v 8 v s W W v d 3 + f 4 6 e v f v L J l 6 e v n v 1 e b 1 7 / x E 9 9 d e / L B 1 9 + 8 d X Z e 3 V 4 C 1 v 2 7 e q n s / c b x X t Z r e 8 + f P 1 T n / 7 U k + f 3 v / v 0 / v O X p / u v j r 9 4 c + 8 n 3 / z U 3 n t 1 e R u r 9 e R 3 2 3 + E f 9 4 L 8 I + s 1 v + 7 r d b 7 R G P + 4 t e P 4 r F v w o Z 9 + r N o w z 5 9 L 3 L + y I a 9 D x b / L 7 F h Z 6 / u / d 4 / u f d 7 7 7 z a 2 X v 2 + 3 z 6 k 1 8 9 P / n 0 / p u f + H 0 e f v l e H f 7 c 2 7 D f 6 / X e d x 8 8 O N j / v b / z Z n / 3 x f P P 7 3 3 5 1 R d P f n L v + M l 7 d X k b G 3 Y C G 3 b y I x v 2 8 9 C G 8 Y o R 2 b B T W i y j h a b f / / Q 7 p 6 9 O z k 7 O y I q 8 + J E 1 + 7 r W 7 P N X t L K 6 a / r 4 h s y Y A f o e B P z 5 a b 8 + r 4 v Z e 3 X / s 2 m 4 3 h y / + v x U F l w H u t j 9 0 C 7 e w z Z + e 2 f n J 7 7 z n e P 9 p / d 2 X n 3 x 6 e 6 D 7 5 7 9 X q 8 f f v q d Z z / x X h 3 e w j a e r 0 n g 8 / c b x 3 t Z x 9 2 f 2 H 9 O 7 3 5 6 8 u m r s 9 / r 2 f 7 L T 1 8 8 + e r 0 0 6 c v 3 z N J c Q v r y O t t 3 / n d 7 u + 8 F 2 Q e R W R S u r N N Q / m 9 X 7 9 8 9 p 3 f 6 + F 3 9 3 Z / 8 u X e F 6 9 + r 9 / r 9 3 7 y 6 e f H u 7 / 3 w d f o 8 O T L L 7 4 4 f v F 0 c 5 + v q 7 o l w T 1 u p v k S l u z R z r O v X j z 9 / X / / n z p 9 c / Y T X 5 2 + O f 4 a H b / 5 f b q T F u v V d j m + K M 6 / R i 9 9 e u 7 1 6 f l T X + 3 / 5 P 3 v f H n v 8 9 / r 2 c v f 5 / P d 4 7 O T v b P j r 3 7 q 2 f O v 0 W G U n t 0 + l Z 5 P 8 5 9 d g s a 6 d X 2 + + c Z I e q 9 P 0 u / e e / b w 4 M v n P / m T X 5 E y O / t 9 7 h / / P v d e n 7 7 6 9 q v 3 k 7 Y N J O 3 2 G W X R k 9 / / + N X p M Z G V n J P j 5 2 d P v 0 b n f a r G e v 7 m 2 X Q / o o v 3 9 l 4 9 e 0 7 R y c 6 T Z 2 f f f v L 0 e O f B v e f f / b 3 3 3 y 9 H t Y G m 3 T 7 j b P q z Q t R Y 1 z 8 b r H q / T 9 a v j v e f v P 7 u k 4 e / z 9 6 D 7 3 x x / 1 P 6 9 f 7 r + 5 + / + L 1 O v 0 a H U b J 2 + 7 y B V e l 3 9 j f f u / M + V W M 9 f / O s + m m f p r / P 7 u f 7 n / 7 k T 3 z 7 p x 6 e / c S X v 9 f Z p w 8 P f q 9 P j 0 / u / e T X 0 W t R m n b 7 v I l V v 0 G i x r r + 2 W D V B 3 2 y / l 4 v n j 6 k R e O d z 1 8 8 + + L 3 O T m h a O f + d z / f / b 1 + n 2 9 M q 3 b 7 x N j 4 N 4 9 Z d 7 7 c e / M T e 1 / e / 6 k H z 3 6 v e z / 5 1 Z v v n p w + f f n d V 7 8 3 f X P v x c H T g / s / + e L + 7 3 P w 7 X v P n + 3 d f / X s 5 O m 3 3 8 + p G y J 7 D L V v n p c P + k R / 8 5 O / 1 / 2 z V 0 + + e P P g 2 7 u v d x 9 8 8 V O / 9 9 5 P H H 9 + + h N v v k a H U a J 3 + 7 R E 9 7 n 5 5 4 j q M d x + N p j 9 Y Z / u X 3 z x 5 N 7 D Z 7 / X w e / z 8 s X O 7 / 3 8 9 3 n x / M 3 r v d / 7 4 O m r r y P F U b p 3 + 7 y B 2 T / f 2 3 / 6 x d 5 P / c S T 5 1 / + 1 L d / l s k e Q + 2 b Z / b d S J j 0 1 c N X 9 / f u P X / z + 3 z 3 w e 7 e 2 b e f n + w 8 3 6 N V s b P f 6 2 v 0 G I 8 t u p 3 e x O 4 / T L p H k f v m + N 3 r K B L W P T z 4 y Z 3 n T 1 5 9 8 V M P y V f + 4 v T 3 + r 1 + 6 t u f v / z J B 9 / 5 O k O L k z 4 W Y d 1 G v f / E w 2 e 7 P 9 u U / + F E f 7 u R 8 O / 3 / n L / u y e / 9 0 + + / K k X 9 z 5 9 s n u w / 8 V P P H 3 6 + 3 z + 5 s X L r 9 F j n O 6 x Q O x W G v 6 H Q f g f V p S 4 G w k T H z z Z u / f q J 7 5 7 t v v 0 8 8 / v 7 b 3 5 y d f H e 7 / 3 v f 2 X x 9 / + G j 3 G S R + L 1 m 6 j 5 L / Y / e L 5 z z b l f z i R 5 G 4 k l H y 6 + 3 v / x K v v / u T u 8 b P T r / Z P v 3 j 9 5 s V P 7 X / 5 3 Z / 8 4 q e + R o 9 x u s c C u l t p + R 8 G 4 X 9 Y 0 e Z u J N w 8 / c n f 6 + z 4 5 Y O f / P T z J 1 8 c / M T D V 8 c / + f v 8 1 E 9 9 + v z 4 G 3 M n e 5 3 e m u U f / D 7 3 f 7 Y p / 8 O J S H c / 7 d P 9 3 n c e 7 P / k v a f f p Q X S v Z + 6 9 5 1 n x 6 / v 7 5 2 e 3 N v 9 x t z J X q e 3 Z / k f A u F j y P 2 s s H w k b D 1 9 8 2 z 3 6 X f u P X h w / / d + c + + n 9 p 6 c f f r l V z + 1 u / d T 7 7 c w v Y n 0 7 x m 3 O s q f P n z 5 s 0 3 5 H 0 7 g u h u J X H / q 9 / q 9 v / r O y w d 7 D 5 6 + O v i 9 v v r J v e e 7 P 7 n / 8 v m b J 9 + c l n / f 0 P W H S v g f V u y 6 G w l e P 3 9 x / / T Z v e 8 + v b d 3 8 p 2 9 v Z f f / u L s 9 N P v / u S b n / j m l m j e M 3 r 9 v f Z / 8 s l P P P z i 9 3 n x 5 s 3 r n Z 9 t y v 9 w w t e 9 S P h 6 9 s W L 7 3 7 n 2 6 + + s / v 5 s 7 P 7 X / 3 k p 6 c 7 9 + / f + / T z L 7 6 x 8 L X X 6 Y 2 + / A + R 8 F H k P o T l n 3 3 5 6 g t 4 J n 4 n 3 T 5 + 7 / e C + P r L V 2 9 + / 7 O T L 1 / c s G 7 / f l C / f X b 6 6 v j V y b d / n 5 9 N 0 G 9 O f + 8 3 9 O 3 p s 7 P f + 3 R z F + n d 2 8 F + c f y T Z 5 8 f v + H M 9 D e H 8 T H l h Z + d b Z 6 1 2 2 I I B v j q + f E 3 A u v p q 7 P n z 3 / / p 1 9 + 9 8 X v / + U L k q 4 X P / m N g P 3 2 2 e f f f k 7 / f / P 7 v 3 7 z 6 q u T N 1 + 9 O v 3 9 v z j 9 4 s n p q 2 9 m k m j C T 1 + d v j g 5 / f 1 / r 9 P f 5 5 s B e f L 8 7 O U X X z 4 9 / b 0 3 T / u z r 5 4 / f 3 3 2 U 6 f v N f s G 9 u / z s w D 7 + O l 3 v n o N G T h 7 8 Y a X V r 4 R a t C f b 0 5 P b p S C 2 4 J 7 + u X v / + L L N 7 / / 0 9 P n p 2 / I b H w F T v j 9 R Z F 9 o 4 r h 9 b e / / C 7 b i N M X b 1 7 / / s e v f / / T 3 / v k 9 L n 9 5 B s Z y + u v X p L C e f 3 6 9 3 9 x + t 3 f / / n Z i 6 + h d + 7 q r 2 e n r + m P V 6 9 f / f 6 v f + / f H 2 3 o r z f 8 C 3 3 + + v f / y e N X Z 8 d P n p + S W L 4 5 p o 5 e H T 2 2 v / 7 + 3 y Y z + P w 0 f d c U j 5 Z F + d l H b b 3 O P 0 J n b 3 7 v 3 / / L J 9 + h y c P 7 9 P / n X 5 2 + j j S 7 G 4 X / x m D J q L 1 6 9 X s H f 5 8 9 P T p + / p x I / P T V 8 e e / P y F A v 3 x J K T n 6 / D F 3 x N P F v 9 C w O i 9 H g J E Y E y W / T b N 0 9 u b 3 / + L 4 5 N W X H i x G 8 h Z A 6 M 8 T T I c Z z d d H 5 4 v T 5 2 8 s m N d f H 4 4 K z + / / 3 S 9 f / V 5 P v v z y 9 / o a g z K U + e 4 T 6 G X 6 6 s X X R 8 e g 8 f u / P H 7 9 m v 5 4 + j X w e f P t U 7 h 6 7 / 3 e 6 z e / z / P T 3 / + r l 0 + P S e 6 h A v 1 h 7 L z X M N 6 8 O n 7 x m t T + B 4 L 5 c Z i 4 r / / y V 1 / / 5 R d f / v 7 f f X X s i 8 t t q W h n s D P 0 2 7 7 P a p E + c E L y A d x t k T n z G e n o J 7 / 7 5 v m 3 v / i 9 n 7 z c f / H k y f P f 5 8 l X X / 3 U d 5 8 / + M k v 9 t 4 L + E u y Y G T H P m y K F Q i / 8 X W o R Q o e H v H r s x e f E / M + f f n 7 q z R + D V h f v T 4 l 6 X 1 z 9 g W Z d f K F v i S 9 + Q E K y k J 6 f v z q 8 9 N b 6 5 e 7 o V Y H T m Q R 2 Y i R g T + C S X h 8 t / v p Y 6 E i Q r y j n 3 r 2 x e / / k 6 + e / / 5 f v N z Z / f 1 / Y m f v 4 P F d 7 1 t t i d D n 6 C f W e X 1 t v u V P H r 9 + Y 2 T / i I T H + w v N P j 8 9 + n 8 A t 3 d A p I H b A A A = < / A p p l i c a t i o n > 
</file>

<file path=customXml/itemProps1.xml><?xml version="1.0" encoding="utf-8"?>
<ds:datastoreItem xmlns:ds="http://schemas.openxmlformats.org/officeDocument/2006/customXml" ds:itemID="{EF406469-4DBD-47CD-B028-AFCB959CDBF8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6c.Clasificación Funcional</vt:lpstr>
      <vt:lpstr>Hoja1</vt:lpstr>
      <vt:lpstr>fuente1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6c. Clasificación Función (Finalidad y Función) - LDF</dc:title>
  <dc:creator>Nancy Vázquez</dc:creator>
  <cp:lastModifiedBy>Adrian</cp:lastModifiedBy>
  <cp:lastPrinted>2022-04-27T21:48:24Z</cp:lastPrinted>
  <dcterms:created xsi:type="dcterms:W3CDTF">2016-10-12T14:50:55Z</dcterms:created>
  <dcterms:modified xsi:type="dcterms:W3CDTF">2022-04-27T21:48:33Z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6c. Estado Analítico de Egresos Clasif Funcional.xlsx</vt:lpwstr>
  </property>
  <property fmtid="{D5CDD505-2E9C-101B-9397-08002B2CF9AE}" pid="3" name="BExAnalyzer_Activesheet">
    <vt:lpwstr>6c.Clasificación Funcional</vt:lpwstr>
  </property>
</Properties>
</file>